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Claudia\2016\Transparencia\Presupuesto 2016\Publicacion Transparencia\"/>
    </mc:Choice>
  </mc:AlternateContent>
  <bookViews>
    <workbookView xWindow="0" yWindow="0" windowWidth="12645" windowHeight="7335" tabRatio="525" activeTab="1"/>
  </bookViews>
  <sheets>
    <sheet name="COG" sheetId="2" r:id="rId1"/>
    <sheet name="COG Modif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66" i="3" l="1"/>
  <c r="F64" i="3" s="1"/>
  <c r="F61" i="3"/>
  <c r="F59" i="3"/>
  <c r="F57" i="3"/>
  <c r="F55" i="3"/>
  <c r="F50" i="3"/>
  <c r="F48" i="3"/>
  <c r="F46" i="3"/>
  <c r="F44" i="3"/>
  <c r="F39" i="3"/>
  <c r="F37" i="3"/>
  <c r="F35" i="3"/>
  <c r="F33" i="3"/>
  <c r="F28" i="3"/>
  <c r="F26" i="3"/>
  <c r="F24" i="3"/>
  <c r="F22" i="3"/>
  <c r="F17" i="3"/>
  <c r="F15" i="3"/>
  <c r="F13" i="3"/>
  <c r="F67" i="3"/>
  <c r="F65" i="3"/>
  <c r="F62" i="3"/>
  <c r="F60" i="3"/>
  <c r="F58" i="3"/>
  <c r="F56" i="3"/>
  <c r="F54" i="3"/>
  <c r="F51" i="3"/>
  <c r="F49" i="3"/>
  <c r="F47" i="3"/>
  <c r="F45" i="3"/>
  <c r="F43" i="3"/>
  <c r="F40" i="3"/>
  <c r="F38" i="3"/>
  <c r="F36" i="3"/>
  <c r="F34" i="3"/>
  <c r="F32" i="3"/>
  <c r="F29" i="3"/>
  <c r="F27" i="3"/>
  <c r="F25" i="3"/>
  <c r="F23" i="3"/>
  <c r="F21" i="3"/>
  <c r="F18" i="3"/>
  <c r="F16" i="3"/>
  <c r="F14" i="3"/>
  <c r="F12" i="3"/>
  <c r="R64" i="3"/>
  <c r="Q64" i="3"/>
  <c r="P64" i="3"/>
  <c r="O64" i="3"/>
  <c r="N64" i="3"/>
  <c r="M64" i="3"/>
  <c r="L64" i="3"/>
  <c r="K64" i="3"/>
  <c r="J64" i="3"/>
  <c r="I64" i="3"/>
  <c r="H64" i="3"/>
  <c r="G64" i="3"/>
  <c r="E64" i="3"/>
  <c r="E62" i="3"/>
  <c r="E54" i="3"/>
  <c r="R53" i="3"/>
  <c r="Q53" i="3"/>
  <c r="P53" i="3"/>
  <c r="O53" i="3"/>
  <c r="N53" i="3"/>
  <c r="M53" i="3"/>
  <c r="L53" i="3"/>
  <c r="K53" i="3"/>
  <c r="J53" i="3"/>
  <c r="I53" i="3"/>
  <c r="H53" i="3"/>
  <c r="G53" i="3"/>
  <c r="R42" i="3"/>
  <c r="Q42" i="3"/>
  <c r="P42" i="3"/>
  <c r="O42" i="3"/>
  <c r="N42" i="3"/>
  <c r="M42" i="3"/>
  <c r="L42" i="3"/>
  <c r="K42" i="3"/>
  <c r="J42" i="3"/>
  <c r="I42" i="3"/>
  <c r="H42" i="3"/>
  <c r="G42" i="3"/>
  <c r="E42" i="3"/>
  <c r="E40" i="3"/>
  <c r="E39" i="3"/>
  <c r="E37" i="3"/>
  <c r="E36" i="3"/>
  <c r="E35" i="3"/>
  <c r="E33" i="3"/>
  <c r="E32" i="3"/>
  <c r="R31" i="3"/>
  <c r="Q31" i="3"/>
  <c r="P31" i="3"/>
  <c r="O31" i="3"/>
  <c r="N31" i="3"/>
  <c r="M31" i="3"/>
  <c r="L31" i="3"/>
  <c r="K31" i="3"/>
  <c r="J31" i="3"/>
  <c r="I31" i="3"/>
  <c r="H31" i="3"/>
  <c r="G31" i="3"/>
  <c r="R20" i="3"/>
  <c r="Q20" i="3"/>
  <c r="P20" i="3"/>
  <c r="O20" i="3"/>
  <c r="N20" i="3"/>
  <c r="M20" i="3"/>
  <c r="L20" i="3"/>
  <c r="L9" i="3" s="1"/>
  <c r="K20" i="3"/>
  <c r="J20" i="3"/>
  <c r="I20" i="3"/>
  <c r="H20" i="3"/>
  <c r="G20" i="3"/>
  <c r="E20" i="3"/>
  <c r="R11" i="3"/>
  <c r="R9" i="3" s="1"/>
  <c r="Q11" i="3"/>
  <c r="Q9" i="3" s="1"/>
  <c r="P11" i="3"/>
  <c r="O11" i="3"/>
  <c r="N11" i="3"/>
  <c r="N9" i="3" s="1"/>
  <c r="M11" i="3"/>
  <c r="M9" i="3" s="1"/>
  <c r="L11" i="3"/>
  <c r="K11" i="3"/>
  <c r="J11" i="3"/>
  <c r="J9" i="3" s="1"/>
  <c r="I11" i="3"/>
  <c r="I9" i="3" s="1"/>
  <c r="H11" i="3"/>
  <c r="G11" i="3"/>
  <c r="G9" i="3" s="1"/>
  <c r="E11" i="3"/>
  <c r="P9" i="3"/>
  <c r="O9" i="3"/>
  <c r="K9" i="3"/>
  <c r="H9" i="3" l="1"/>
  <c r="E31" i="3"/>
  <c r="F20" i="3"/>
  <c r="F11" i="3"/>
  <c r="F53" i="3"/>
  <c r="F42" i="3"/>
  <c r="F31" i="3"/>
  <c r="E53" i="3"/>
  <c r="Q64" i="2"/>
  <c r="Q53" i="2"/>
  <c r="Q42" i="2"/>
  <c r="Q31" i="2"/>
  <c r="Q20" i="2"/>
  <c r="Q11" i="2"/>
  <c r="P64" i="2"/>
  <c r="P53" i="2"/>
  <c r="P42" i="2"/>
  <c r="P31" i="2"/>
  <c r="P20" i="2"/>
  <c r="P11" i="2"/>
  <c r="O64" i="2"/>
  <c r="O53" i="2"/>
  <c r="O42" i="2"/>
  <c r="O31" i="2"/>
  <c r="O20" i="2"/>
  <c r="O11" i="2"/>
  <c r="N64" i="2"/>
  <c r="N53" i="2"/>
  <c r="N42" i="2"/>
  <c r="N31" i="2"/>
  <c r="N20" i="2"/>
  <c r="N11" i="2"/>
  <c r="M64" i="2"/>
  <c r="M53" i="2"/>
  <c r="M42" i="2"/>
  <c r="M31" i="2"/>
  <c r="M20" i="2"/>
  <c r="M11" i="2"/>
  <c r="L64" i="2"/>
  <c r="L53" i="2"/>
  <c r="L42" i="2"/>
  <c r="L31" i="2"/>
  <c r="L20" i="2"/>
  <c r="L11" i="2"/>
  <c r="K64" i="2"/>
  <c r="K53" i="2"/>
  <c r="K42" i="2"/>
  <c r="K31" i="2"/>
  <c r="K20" i="2"/>
  <c r="K11" i="2"/>
  <c r="J64" i="2"/>
  <c r="J53" i="2"/>
  <c r="J42" i="2"/>
  <c r="J31" i="2"/>
  <c r="J20" i="2"/>
  <c r="J11" i="2"/>
  <c r="I64" i="2"/>
  <c r="I53" i="2"/>
  <c r="I42" i="2"/>
  <c r="I31" i="2"/>
  <c r="I20" i="2"/>
  <c r="I11" i="2"/>
  <c r="H64" i="2"/>
  <c r="H53" i="2"/>
  <c r="H42" i="2"/>
  <c r="H31" i="2"/>
  <c r="H20" i="2"/>
  <c r="H11" i="2"/>
  <c r="G64" i="2"/>
  <c r="G53" i="2"/>
  <c r="G42" i="2"/>
  <c r="G31" i="2"/>
  <c r="G20" i="2"/>
  <c r="G11" i="2"/>
  <c r="F64" i="2"/>
  <c r="F53" i="2"/>
  <c r="F42" i="2"/>
  <c r="F31" i="2"/>
  <c r="F20" i="2"/>
  <c r="F11" i="2"/>
  <c r="F9" i="3" l="1"/>
  <c r="E9" i="3"/>
  <c r="P9" i="2"/>
  <c r="N9" i="2"/>
  <c r="H9" i="2"/>
  <c r="Q9" i="2"/>
  <c r="O9" i="2"/>
  <c r="M9" i="2"/>
  <c r="K9" i="2"/>
  <c r="J9" i="2"/>
  <c r="I9" i="2"/>
  <c r="L9" i="2"/>
  <c r="G9" i="2"/>
  <c r="F9" i="2"/>
  <c r="E32" i="2"/>
  <c r="E33" i="2"/>
  <c r="E35" i="2"/>
  <c r="E36" i="2"/>
  <c r="E37" i="2"/>
  <c r="E39" i="2"/>
  <c r="E40" i="2"/>
  <c r="E54" i="2"/>
  <c r="E62" i="2"/>
  <c r="E64" i="2"/>
  <c r="E53" i="2" l="1"/>
  <c r="E42" i="2"/>
  <c r="E31" i="2"/>
  <c r="E20" i="2" l="1"/>
  <c r="E11" i="2"/>
  <c r="E9" i="2" l="1"/>
</calcChain>
</file>

<file path=xl/sharedStrings.xml><?xml version="1.0" encoding="utf-8"?>
<sst xmlns="http://schemas.openxmlformats.org/spreadsheetml/2006/main" count="137" uniqueCount="70">
  <si>
    <t>UNIVERSIDAD AUTÓNOMA DE AGUASCALIENTES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</si>
  <si>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</si>
  <si>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</si>
  <si>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</si>
  <si>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</si>
  <si>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</si>
  <si>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</si>
  <si>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</si>
  <si>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</si>
  <si>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</si>
  <si>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</si>
  <si>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</si>
  <si>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</si>
  <si>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</si>
  <si>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</si>
  <si>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</si>
  <si>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</si>
  <si>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</si>
  <si>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</si>
  <si>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</si>
  <si>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</si>
  <si>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</si>
  <si>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</si>
  <si>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</si>
  <si>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</si>
  <si>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</si>
  <si>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</si>
  <si>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</si>
  <si>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</si>
  <si>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</si>
  <si>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</si>
  <si>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</si>
  <si>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</si>
  <si>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</si>
  <si>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</si>
  <si>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</si>
  <si>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</si>
  <si>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</si>
  <si>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</si>
  <si>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</si>
  <si>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</si>
  <si>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</si>
  <si>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</si>
  <si>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</si>
  <si>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</si>
  <si>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</si>
  <si>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</si>
  <si>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Vehículos y Equipo de Transporte</t>
  </si>
  <si>
    <t>Activos Intangibles</t>
  </si>
  <si>
    <t>TOTAL</t>
  </si>
  <si>
    <t>Inversión Pública</t>
  </si>
  <si>
    <t>Obra Pública en Bienes de Dominio Público</t>
  </si>
  <si>
    <t>Obra Pública en Bienes Propios</t>
  </si>
  <si>
    <t>Proyectos Productivos y Acciones de Fomento</t>
  </si>
  <si>
    <t>CALENDARIO DE PRESUPUESTO DE EGRESOS DEL EJERCICIO FISCAL 2016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</si>
  <si>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</si>
  <si>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</si>
  <si>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</si>
  <si>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</si>
  <si>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</si>
  <si>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</si>
  <si>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</si>
  <si>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</si>
  <si>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</si>
  <si>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</si>
  <si>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</si>
  <si>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</si>
  <si>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</si>
  <si>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MODIFICADO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</si>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</sst>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44" fontId="3" fillId="0" borderId="4" xfId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44" fontId="3" fillId="0" borderId="8" xfId="1" applyFont="1" applyBorder="1"/>
    <xf numFmtId="0" fontId="3" fillId="0" borderId="6" xfId="0" applyFont="1" applyBorder="1"/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4" xfId="1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44" fontId="3" fillId="0" borderId="16" xfId="1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44" fontId="2" fillId="2" borderId="12" xfId="1" applyFont="1" applyFill="1" applyBorder="1"/>
    <xf numFmtId="0" fontId="3" fillId="2" borderId="11" xfId="0" applyFont="1" applyFill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44" fontId="3" fillId="0" borderId="20" xfId="1" applyFont="1" applyBorder="1"/>
    <xf numFmtId="44" fontId="3" fillId="0" borderId="0" xfId="0" applyNumberFormat="1" applyFont="1"/>
    <xf numFmtId="0" fontId="2" fillId="0" borderId="0" xfId="0" applyFont="1" applyAlignment="1">
      <alignment horizontal="center"/>
    </xf>
    <xf numFmtId="44" fontId="2" fillId="2" borderId="12" xfId="1" applyFont="1" applyFill="1" applyBorder="1" applyAlignment="1">
      <alignment horizontal="center"/>
    </xf>
    <xf numFmtId="44" fontId="2" fillId="0" borderId="16" xfId="1" applyFont="1" applyBorder="1"/>
    <xf numFmtId="44" fontId="2" fillId="3" borderId="4" xfId="1" applyFont="1" applyFill="1" applyBorder="1"/>
    <xf numFmtId="44" fontId="2" fillId="0" borderId="4" xfId="1" applyFont="1" applyBorder="1"/>
    <xf numFmtId="44" fontId="2" fillId="0" borderId="8" xfId="1" applyFont="1" applyBorder="1"/>
    <xf numFmtId="44" fontId="2" fillId="0" borderId="20" xfId="1" applyFont="1" applyBorder="1"/>
    <xf numFmtId="44" fontId="2" fillId="0" borderId="21" xfId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showGridLines="0" zoomScale="85" zoomScaleNormal="85" workbookViewId="0">
      <selection activeCell="E9" sqref="E9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2" customWidth="1"/>
    <col min="3" max="3" width="5.7109375" style="1" customWidth="1"/>
    <col min="4" max="4" width="77.42578125" style="1" customWidth="1"/>
    <col min="5" max="5" width="20.7109375" style="3" customWidth="1"/>
    <col min="6" max="6" width="18.28515625" style="1" bestFit="1" customWidth="1"/>
    <col min="7" max="7" width="18.28515625" style="3" bestFit="1" customWidth="1"/>
    <col min="8" max="17" width="16.5703125" style="1" customWidth="1"/>
    <col min="18" max="21" width="20.5703125" style="1" customWidth="1"/>
    <col min="22" max="24" width="15.5703125" style="1" customWidth="1"/>
    <col min="25" max="16384" width="11.42578125" style="1"/>
  </cols>
  <sheetData>
    <row r="2" spans="2:18" ht="15" x14ac:dyDescent="0.2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8" ht="15" x14ac:dyDescent="0.25">
      <c r="B3" s="43"/>
      <c r="C3" s="43"/>
      <c r="D3" s="43"/>
      <c r="E3" s="43"/>
    </row>
    <row r="4" spans="2:18" ht="15" x14ac:dyDescent="0.25">
      <c r="B4" s="43" t="s">
        <v>54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6" spans="2:18" ht="15" thickBot="1" x14ac:dyDescent="0.25"/>
    <row r="7" spans="2:18" s="4" customFormat="1" ht="15.75" thickBot="1" x14ac:dyDescent="0.3">
      <c r="B7" s="23"/>
      <c r="C7" s="41"/>
      <c r="D7" s="42"/>
      <c r="E7" s="34" t="s">
        <v>55</v>
      </c>
      <c r="F7" s="34" t="s">
        <v>56</v>
      </c>
      <c r="G7" s="34" t="s">
        <v>57</v>
      </c>
      <c r="H7" s="34" t="s">
        <v>58</v>
      </c>
      <c r="I7" s="34" t="s">
        <v>59</v>
      </c>
      <c r="J7" s="34" t="s">
        <v>60</v>
      </c>
      <c r="K7" s="34" t="s">
        <v>61</v>
      </c>
      <c r="L7" s="34" t="s">
        <v>62</v>
      </c>
      <c r="M7" s="34" t="s">
        <v>63</v>
      </c>
      <c r="N7" s="34" t="s">
        <v>64</v>
      </c>
      <c r="O7" s="34" t="s">
        <v>65</v>
      </c>
      <c r="P7" s="34" t="s">
        <v>66</v>
      </c>
      <c r="Q7" s="34" t="s">
        <v>67</v>
      </c>
    </row>
    <row r="8" spans="2:18" s="4" customFormat="1" ht="15.75" thickBot="1" x14ac:dyDescent="0.3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8" s="4" customFormat="1" ht="15.75" thickBot="1" x14ac:dyDescent="0.3">
      <c r="B9" s="23"/>
      <c r="C9" s="41" t="s">
        <v>49</v>
      </c>
      <c r="D9" s="42"/>
      <c r="E9" s="26">
        <f>E11+E20+E31+E42+E53+E64</f>
        <v>1382648071</v>
      </c>
      <c r="F9" s="26">
        <f t="shared" ref="F9:Q9" si="0">F11+F20+F31+F42+F53+F64</f>
        <v>932989913</v>
      </c>
      <c r="G9" s="26">
        <f t="shared" si="0"/>
        <v>229119856</v>
      </c>
      <c r="H9" s="26">
        <f t="shared" si="0"/>
        <v>28554460</v>
      </c>
      <c r="I9" s="26">
        <f t="shared" si="0"/>
        <v>21890267</v>
      </c>
      <c r="J9" s="26">
        <f t="shared" si="0"/>
        <v>22380000</v>
      </c>
      <c r="K9" s="26">
        <f t="shared" si="0"/>
        <v>34929459</v>
      </c>
      <c r="L9" s="26">
        <f t="shared" si="0"/>
        <v>23864588</v>
      </c>
      <c r="M9" s="26">
        <f t="shared" si="0"/>
        <v>22840865</v>
      </c>
      <c r="N9" s="26">
        <f t="shared" si="0"/>
        <v>24098953</v>
      </c>
      <c r="O9" s="26">
        <f t="shared" si="0"/>
        <v>26946076</v>
      </c>
      <c r="P9" s="26">
        <f t="shared" si="0"/>
        <v>9161181</v>
      </c>
      <c r="Q9" s="26">
        <f t="shared" si="0"/>
        <v>5872453</v>
      </c>
      <c r="R9" s="32"/>
    </row>
    <row r="10" spans="2:18" ht="15" thickBot="1" x14ac:dyDescent="0.25">
      <c r="F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8" ht="15.75" thickBot="1" x14ac:dyDescent="0.3">
      <c r="B11" s="23">
        <v>1000</v>
      </c>
      <c r="C11" s="24" t="s">
        <v>1</v>
      </c>
      <c r="D11" s="25"/>
      <c r="E11" s="26">
        <f>SUM(E12:E18)</f>
        <v>1139923302</v>
      </c>
      <c r="F11" s="26">
        <f t="shared" ref="F11:Q11" si="1">SUM(F12:F18)</f>
        <v>874240147</v>
      </c>
      <c r="G11" s="26">
        <f t="shared" si="1"/>
        <v>196071985</v>
      </c>
      <c r="H11" s="26">
        <f t="shared" si="1"/>
        <v>13914582</v>
      </c>
      <c r="I11" s="26">
        <f t="shared" si="1"/>
        <v>4517495</v>
      </c>
      <c r="J11" s="26">
        <f t="shared" si="1"/>
        <v>4444000</v>
      </c>
      <c r="K11" s="26">
        <f t="shared" si="1"/>
        <v>14659080</v>
      </c>
      <c r="L11" s="26">
        <f t="shared" si="1"/>
        <v>4047000</v>
      </c>
      <c r="M11" s="26">
        <f t="shared" si="1"/>
        <v>3910450</v>
      </c>
      <c r="N11" s="26">
        <f t="shared" si="1"/>
        <v>9639517</v>
      </c>
      <c r="O11" s="26">
        <f t="shared" si="1"/>
        <v>7294546</v>
      </c>
      <c r="P11" s="26">
        <f t="shared" si="1"/>
        <v>3883500</v>
      </c>
      <c r="Q11" s="26">
        <f t="shared" si="1"/>
        <v>3301000</v>
      </c>
      <c r="R11" s="32"/>
    </row>
    <row r="12" spans="2:18" ht="15" x14ac:dyDescent="0.25">
      <c r="B12" s="19"/>
      <c r="C12" s="20">
        <v>1100</v>
      </c>
      <c r="D12" s="21" t="s">
        <v>2</v>
      </c>
      <c r="E12" s="35">
        <v>534584076</v>
      </c>
      <c r="F12" s="22">
        <v>358937344</v>
      </c>
      <c r="G12" s="22">
        <v>136481155</v>
      </c>
      <c r="H12" s="22">
        <v>11798082</v>
      </c>
      <c r="I12" s="22">
        <v>3367495</v>
      </c>
      <c r="J12" s="22">
        <v>3000000</v>
      </c>
      <c r="K12" s="22">
        <v>3000000</v>
      </c>
      <c r="L12" s="22">
        <v>3000000</v>
      </c>
      <c r="M12" s="22">
        <v>3000000</v>
      </c>
      <c r="N12" s="22">
        <v>3000000</v>
      </c>
      <c r="O12" s="22">
        <v>3000000</v>
      </c>
      <c r="P12" s="22">
        <v>3000000</v>
      </c>
      <c r="Q12" s="22">
        <v>3000000</v>
      </c>
      <c r="R12" s="32"/>
    </row>
    <row r="13" spans="2:18" ht="15" x14ac:dyDescent="0.25">
      <c r="B13" s="15"/>
      <c r="C13" s="16">
        <v>1200</v>
      </c>
      <c r="D13" s="17" t="s">
        <v>3</v>
      </c>
      <c r="E13" s="36">
        <v>134941</v>
      </c>
      <c r="F13" s="18">
        <v>80964</v>
      </c>
      <c r="G13" s="18">
        <v>1</v>
      </c>
      <c r="H13" s="18">
        <v>0</v>
      </c>
      <c r="I13" s="18">
        <v>0</v>
      </c>
      <c r="J13" s="18">
        <v>0</v>
      </c>
      <c r="K13" s="18">
        <v>53976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32"/>
    </row>
    <row r="14" spans="2:18" ht="15" x14ac:dyDescent="0.25">
      <c r="B14" s="8"/>
      <c r="C14" s="6">
        <v>1300</v>
      </c>
      <c r="D14" s="7" t="s">
        <v>4</v>
      </c>
      <c r="E14" s="37">
        <v>101992134</v>
      </c>
      <c r="F14" s="9">
        <v>89117134</v>
      </c>
      <c r="G14" s="9">
        <v>12875000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32"/>
    </row>
    <row r="15" spans="2:18" ht="15" x14ac:dyDescent="0.25">
      <c r="B15" s="15"/>
      <c r="C15" s="16">
        <v>1400</v>
      </c>
      <c r="D15" s="17" t="s">
        <v>5</v>
      </c>
      <c r="E15" s="36">
        <v>261252838</v>
      </c>
      <c r="F15" s="18">
        <v>231433068</v>
      </c>
      <c r="G15" s="18">
        <v>10600000</v>
      </c>
      <c r="H15" s="18">
        <v>1823500</v>
      </c>
      <c r="I15" s="18">
        <v>710000</v>
      </c>
      <c r="J15" s="18">
        <v>1185000</v>
      </c>
      <c r="K15" s="18">
        <v>10475104</v>
      </c>
      <c r="L15" s="18">
        <v>842000</v>
      </c>
      <c r="M15" s="18">
        <v>715450</v>
      </c>
      <c r="N15" s="18">
        <v>1814517</v>
      </c>
      <c r="O15" s="18">
        <v>770699</v>
      </c>
      <c r="P15" s="18">
        <v>883500</v>
      </c>
      <c r="Q15" s="18">
        <v>0</v>
      </c>
      <c r="R15" s="32"/>
    </row>
    <row r="16" spans="2:18" ht="15" x14ac:dyDescent="0.25">
      <c r="B16" s="8"/>
      <c r="C16" s="6">
        <v>1500</v>
      </c>
      <c r="D16" s="7" t="s">
        <v>6</v>
      </c>
      <c r="E16" s="37">
        <v>104653400</v>
      </c>
      <c r="F16" s="9">
        <v>76234553</v>
      </c>
      <c r="G16" s="9">
        <v>17670000</v>
      </c>
      <c r="H16" s="9">
        <v>275000</v>
      </c>
      <c r="I16" s="9">
        <v>420000</v>
      </c>
      <c r="J16" s="9">
        <v>245000</v>
      </c>
      <c r="K16" s="9">
        <v>1120000</v>
      </c>
      <c r="L16" s="9">
        <v>190000</v>
      </c>
      <c r="M16" s="9">
        <v>180000</v>
      </c>
      <c r="N16" s="9">
        <v>4810000</v>
      </c>
      <c r="O16" s="9">
        <v>3508847</v>
      </c>
      <c r="P16" s="9">
        <v>0</v>
      </c>
      <c r="Q16" s="9">
        <v>0</v>
      </c>
      <c r="R16" s="32"/>
    </row>
    <row r="17" spans="2:18" ht="15" x14ac:dyDescent="0.25">
      <c r="B17" s="15"/>
      <c r="C17" s="16">
        <v>1600</v>
      </c>
      <c r="D17" s="17" t="s">
        <v>7</v>
      </c>
      <c r="E17" s="36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2"/>
    </row>
    <row r="18" spans="2:18" ht="15" x14ac:dyDescent="0.25">
      <c r="B18" s="8"/>
      <c r="C18" s="6">
        <v>1700</v>
      </c>
      <c r="D18" s="7" t="s">
        <v>8</v>
      </c>
      <c r="E18" s="37">
        <v>137305913</v>
      </c>
      <c r="F18" s="9">
        <v>118437084</v>
      </c>
      <c r="G18" s="9">
        <v>18445829</v>
      </c>
      <c r="H18" s="9">
        <v>18000</v>
      </c>
      <c r="I18" s="9">
        <v>20000</v>
      </c>
      <c r="J18" s="9">
        <v>14000</v>
      </c>
      <c r="K18" s="9">
        <v>10000</v>
      </c>
      <c r="L18" s="9">
        <v>15000</v>
      </c>
      <c r="M18" s="9">
        <v>15000</v>
      </c>
      <c r="N18" s="9">
        <v>15000</v>
      </c>
      <c r="O18" s="9">
        <v>15000</v>
      </c>
      <c r="P18" s="9">
        <v>0</v>
      </c>
      <c r="Q18" s="9">
        <v>301000</v>
      </c>
      <c r="R18" s="32"/>
    </row>
    <row r="19" spans="2:18" ht="15.75" thickBot="1" x14ac:dyDescent="0.3">
      <c r="B19" s="10"/>
      <c r="C19" s="14"/>
      <c r="D19" s="12"/>
      <c r="E19" s="3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2"/>
    </row>
    <row r="20" spans="2:18" ht="15.75" thickBot="1" x14ac:dyDescent="0.3">
      <c r="B20" s="23">
        <v>2000</v>
      </c>
      <c r="C20" s="24" t="s">
        <v>9</v>
      </c>
      <c r="D20" s="25"/>
      <c r="E20" s="26">
        <f>SUM(E21:E29)</f>
        <v>55960215</v>
      </c>
      <c r="F20" s="26">
        <f t="shared" ref="F20:Q20" si="2">SUM(F21:F29)</f>
        <v>9339012</v>
      </c>
      <c r="G20" s="26">
        <f t="shared" si="2"/>
        <v>10404727</v>
      </c>
      <c r="H20" s="26">
        <f t="shared" si="2"/>
        <v>3993897</v>
      </c>
      <c r="I20" s="26">
        <f t="shared" si="2"/>
        <v>5224006</v>
      </c>
      <c r="J20" s="26">
        <f t="shared" si="2"/>
        <v>4016426</v>
      </c>
      <c r="K20" s="26">
        <f t="shared" si="2"/>
        <v>5024733</v>
      </c>
      <c r="L20" s="26">
        <f t="shared" si="2"/>
        <v>5729056</v>
      </c>
      <c r="M20" s="26">
        <f t="shared" si="2"/>
        <v>4292935</v>
      </c>
      <c r="N20" s="26">
        <f t="shared" si="2"/>
        <v>3921500</v>
      </c>
      <c r="O20" s="26">
        <f t="shared" si="2"/>
        <v>2317368</v>
      </c>
      <c r="P20" s="26">
        <f t="shared" si="2"/>
        <v>1217652</v>
      </c>
      <c r="Q20" s="26">
        <f t="shared" si="2"/>
        <v>478903</v>
      </c>
      <c r="R20" s="32"/>
    </row>
    <row r="21" spans="2:18" ht="15" x14ac:dyDescent="0.25">
      <c r="B21" s="19"/>
      <c r="C21" s="20">
        <v>2100</v>
      </c>
      <c r="D21" s="21" t="s">
        <v>10</v>
      </c>
      <c r="E21" s="35">
        <v>29235209</v>
      </c>
      <c r="F21" s="22">
        <v>6488885</v>
      </c>
      <c r="G21" s="22">
        <v>4424896</v>
      </c>
      <c r="H21" s="22">
        <v>2381042</v>
      </c>
      <c r="I21" s="22">
        <v>3955425</v>
      </c>
      <c r="J21" s="22">
        <v>2013826</v>
      </c>
      <c r="K21" s="22">
        <v>2111967</v>
      </c>
      <c r="L21" s="22">
        <v>1639325</v>
      </c>
      <c r="M21" s="22">
        <v>2703162</v>
      </c>
      <c r="N21" s="22">
        <v>1811785</v>
      </c>
      <c r="O21" s="22">
        <v>1119688</v>
      </c>
      <c r="P21" s="22">
        <v>407044</v>
      </c>
      <c r="Q21" s="22">
        <v>178164</v>
      </c>
      <c r="R21" s="32"/>
    </row>
    <row r="22" spans="2:18" ht="15" x14ac:dyDescent="0.25">
      <c r="B22" s="15"/>
      <c r="C22" s="16">
        <v>2200</v>
      </c>
      <c r="D22" s="17" t="s">
        <v>11</v>
      </c>
      <c r="E22" s="36">
        <v>4137949</v>
      </c>
      <c r="F22" s="18">
        <v>703433</v>
      </c>
      <c r="G22" s="18">
        <v>544808</v>
      </c>
      <c r="H22" s="18">
        <v>307657</v>
      </c>
      <c r="I22" s="18">
        <v>322872</v>
      </c>
      <c r="J22" s="18">
        <v>271771</v>
      </c>
      <c r="K22" s="18">
        <v>333549</v>
      </c>
      <c r="L22" s="18">
        <v>355132</v>
      </c>
      <c r="M22" s="18">
        <v>386097</v>
      </c>
      <c r="N22" s="18">
        <v>446425</v>
      </c>
      <c r="O22" s="18">
        <v>236683</v>
      </c>
      <c r="P22" s="18">
        <v>154325</v>
      </c>
      <c r="Q22" s="18">
        <v>75197</v>
      </c>
      <c r="R22" s="32"/>
    </row>
    <row r="23" spans="2:18" ht="15" x14ac:dyDescent="0.25">
      <c r="B23" s="8"/>
      <c r="C23" s="6">
        <v>2300</v>
      </c>
      <c r="D23" s="7" t="s">
        <v>12</v>
      </c>
      <c r="E23" s="37">
        <v>515767</v>
      </c>
      <c r="F23" s="9">
        <v>107200</v>
      </c>
      <c r="G23" s="9">
        <v>57125</v>
      </c>
      <c r="H23" s="9">
        <v>62181</v>
      </c>
      <c r="I23" s="9">
        <v>24800</v>
      </c>
      <c r="J23" s="9">
        <v>44800</v>
      </c>
      <c r="K23" s="9">
        <v>24300</v>
      </c>
      <c r="L23" s="9">
        <v>36181</v>
      </c>
      <c r="M23" s="9">
        <v>67800</v>
      </c>
      <c r="N23" s="9">
        <v>36300</v>
      </c>
      <c r="O23" s="9">
        <v>40980</v>
      </c>
      <c r="P23" s="9">
        <v>7800</v>
      </c>
      <c r="Q23" s="9">
        <v>6300</v>
      </c>
      <c r="R23" s="32"/>
    </row>
    <row r="24" spans="2:18" ht="15" x14ac:dyDescent="0.25">
      <c r="B24" s="15"/>
      <c r="C24" s="16">
        <v>2400</v>
      </c>
      <c r="D24" s="17" t="s">
        <v>13</v>
      </c>
      <c r="E24" s="36">
        <v>4601373</v>
      </c>
      <c r="F24" s="18">
        <v>298283</v>
      </c>
      <c r="G24" s="18">
        <v>549626</v>
      </c>
      <c r="H24" s="18">
        <v>369431</v>
      </c>
      <c r="I24" s="18">
        <v>248456</v>
      </c>
      <c r="J24" s="18">
        <v>272764</v>
      </c>
      <c r="K24" s="18">
        <v>1564009</v>
      </c>
      <c r="L24" s="18">
        <v>262016</v>
      </c>
      <c r="M24" s="18">
        <v>270820</v>
      </c>
      <c r="N24" s="18">
        <v>246883</v>
      </c>
      <c r="O24" s="18">
        <v>242985</v>
      </c>
      <c r="P24" s="18">
        <v>276100</v>
      </c>
      <c r="Q24" s="18">
        <v>0</v>
      </c>
      <c r="R24" s="32"/>
    </row>
    <row r="25" spans="2:18" ht="15" x14ac:dyDescent="0.25">
      <c r="B25" s="8"/>
      <c r="C25" s="6">
        <v>2500</v>
      </c>
      <c r="D25" s="7" t="s">
        <v>14</v>
      </c>
      <c r="E25" s="37">
        <v>4472732</v>
      </c>
      <c r="F25" s="9">
        <v>804896</v>
      </c>
      <c r="G25" s="9">
        <v>679951</v>
      </c>
      <c r="H25" s="9">
        <v>313277</v>
      </c>
      <c r="I25" s="9">
        <v>195614</v>
      </c>
      <c r="J25" s="9">
        <v>245049</v>
      </c>
      <c r="K25" s="9">
        <v>268363</v>
      </c>
      <c r="L25" s="9">
        <v>397015</v>
      </c>
      <c r="M25" s="9">
        <v>389564</v>
      </c>
      <c r="N25" s="9">
        <v>843125</v>
      </c>
      <c r="O25" s="9">
        <v>162434</v>
      </c>
      <c r="P25" s="9">
        <v>115417</v>
      </c>
      <c r="Q25" s="9">
        <v>58027</v>
      </c>
      <c r="R25" s="32"/>
    </row>
    <row r="26" spans="2:18" ht="15" x14ac:dyDescent="0.25">
      <c r="B26" s="15"/>
      <c r="C26" s="16">
        <v>2600</v>
      </c>
      <c r="D26" s="17" t="s">
        <v>15</v>
      </c>
      <c r="E26" s="36">
        <v>2722971</v>
      </c>
      <c r="F26" s="18">
        <v>404808</v>
      </c>
      <c r="G26" s="18">
        <v>244137</v>
      </c>
      <c r="H26" s="18">
        <v>183604</v>
      </c>
      <c r="I26" s="18">
        <v>147502</v>
      </c>
      <c r="J26" s="18">
        <v>188264</v>
      </c>
      <c r="K26" s="18">
        <v>259832</v>
      </c>
      <c r="L26" s="18">
        <v>202522</v>
      </c>
      <c r="M26" s="18">
        <v>218293</v>
      </c>
      <c r="N26" s="18">
        <v>228042</v>
      </c>
      <c r="O26" s="18">
        <v>298609</v>
      </c>
      <c r="P26" s="18">
        <v>195866</v>
      </c>
      <c r="Q26" s="18">
        <v>151492</v>
      </c>
      <c r="R26" s="32"/>
    </row>
    <row r="27" spans="2:18" ht="15" x14ac:dyDescent="0.25">
      <c r="B27" s="8"/>
      <c r="C27" s="6">
        <v>2700</v>
      </c>
      <c r="D27" s="7" t="s">
        <v>16</v>
      </c>
      <c r="E27" s="37">
        <v>6542912</v>
      </c>
      <c r="F27" s="9">
        <v>73250</v>
      </c>
      <c r="G27" s="9">
        <v>3262012</v>
      </c>
      <c r="H27" s="9">
        <v>54930</v>
      </c>
      <c r="I27" s="9">
        <v>69500</v>
      </c>
      <c r="J27" s="9">
        <v>183620</v>
      </c>
      <c r="K27" s="9">
        <v>150050</v>
      </c>
      <c r="L27" s="9">
        <v>2553256</v>
      </c>
      <c r="M27" s="9">
        <v>27940</v>
      </c>
      <c r="N27" s="9">
        <v>118904</v>
      </c>
      <c r="O27" s="9">
        <v>33850</v>
      </c>
      <c r="P27" s="9">
        <v>15600</v>
      </c>
      <c r="Q27" s="9">
        <v>0</v>
      </c>
      <c r="R27" s="32"/>
    </row>
    <row r="28" spans="2:18" ht="15" x14ac:dyDescent="0.25">
      <c r="B28" s="15"/>
      <c r="C28" s="16">
        <v>2800</v>
      </c>
      <c r="D28" s="17" t="s">
        <v>17</v>
      </c>
      <c r="E28" s="36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32"/>
    </row>
    <row r="29" spans="2:18" ht="15" x14ac:dyDescent="0.25">
      <c r="B29" s="8"/>
      <c r="C29" s="6">
        <v>2900</v>
      </c>
      <c r="D29" s="7" t="s">
        <v>18</v>
      </c>
      <c r="E29" s="37">
        <v>3731302</v>
      </c>
      <c r="F29" s="9">
        <v>458257</v>
      </c>
      <c r="G29" s="9">
        <v>642172</v>
      </c>
      <c r="H29" s="9">
        <v>321775</v>
      </c>
      <c r="I29" s="9">
        <v>259837</v>
      </c>
      <c r="J29" s="9">
        <v>796332</v>
      </c>
      <c r="K29" s="9">
        <v>312663</v>
      </c>
      <c r="L29" s="9">
        <v>283609</v>
      </c>
      <c r="M29" s="9">
        <v>229259</v>
      </c>
      <c r="N29" s="9">
        <v>190036</v>
      </c>
      <c r="O29" s="9">
        <v>182139</v>
      </c>
      <c r="P29" s="9">
        <v>45500</v>
      </c>
      <c r="Q29" s="9">
        <v>9723</v>
      </c>
      <c r="R29" s="32"/>
    </row>
    <row r="30" spans="2:18" ht="15.75" thickBot="1" x14ac:dyDescent="0.3">
      <c r="B30" s="10"/>
      <c r="C30" s="14"/>
      <c r="D30" s="12"/>
      <c r="E30" s="38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32"/>
    </row>
    <row r="31" spans="2:18" ht="15.75" thickBot="1" x14ac:dyDescent="0.3">
      <c r="B31" s="23">
        <v>3000</v>
      </c>
      <c r="C31" s="24" t="s">
        <v>19</v>
      </c>
      <c r="D31" s="27"/>
      <c r="E31" s="26">
        <f>SUM(E32:E40)</f>
        <v>177030730</v>
      </c>
      <c r="F31" s="26">
        <f t="shared" ref="F31:Q31" si="3">SUM(F32:F40)</f>
        <v>44472854</v>
      </c>
      <c r="G31" s="26">
        <f t="shared" si="3"/>
        <v>22583144</v>
      </c>
      <c r="H31" s="26">
        <f t="shared" si="3"/>
        <v>10345981</v>
      </c>
      <c r="I31" s="26">
        <f t="shared" si="3"/>
        <v>11848766</v>
      </c>
      <c r="J31" s="26">
        <f t="shared" si="3"/>
        <v>11127570</v>
      </c>
      <c r="K31" s="26">
        <f t="shared" si="3"/>
        <v>14945646</v>
      </c>
      <c r="L31" s="26">
        <f t="shared" si="3"/>
        <v>13788532</v>
      </c>
      <c r="M31" s="26">
        <f t="shared" si="3"/>
        <v>14277560</v>
      </c>
      <c r="N31" s="26">
        <f t="shared" si="3"/>
        <v>10153936</v>
      </c>
      <c r="O31" s="26">
        <f t="shared" si="3"/>
        <v>17334162</v>
      </c>
      <c r="P31" s="26">
        <f t="shared" si="3"/>
        <v>4060029</v>
      </c>
      <c r="Q31" s="26">
        <f t="shared" si="3"/>
        <v>2092550</v>
      </c>
      <c r="R31" s="32"/>
    </row>
    <row r="32" spans="2:18" ht="15" x14ac:dyDescent="0.25">
      <c r="B32" s="19"/>
      <c r="C32" s="20">
        <v>3100</v>
      </c>
      <c r="D32" s="21" t="s">
        <v>20</v>
      </c>
      <c r="E32" s="35">
        <f>16848514+303635+2057446+1380578+864659+67878+664365+678351+205426</f>
        <v>23070852</v>
      </c>
      <c r="F32" s="22">
        <v>7850095</v>
      </c>
      <c r="G32" s="22">
        <v>2763605</v>
      </c>
      <c r="H32" s="22">
        <v>2606988</v>
      </c>
      <c r="I32" s="22">
        <v>1600314</v>
      </c>
      <c r="J32" s="22">
        <v>1686746</v>
      </c>
      <c r="K32" s="22">
        <v>1609536</v>
      </c>
      <c r="L32" s="22">
        <v>1596492</v>
      </c>
      <c r="M32" s="22">
        <v>1430165</v>
      </c>
      <c r="N32" s="22">
        <v>977298</v>
      </c>
      <c r="O32" s="22">
        <v>707578</v>
      </c>
      <c r="P32" s="22">
        <v>192535</v>
      </c>
      <c r="Q32" s="22">
        <v>49500</v>
      </c>
      <c r="R32" s="32"/>
    </row>
    <row r="33" spans="2:18" ht="15" x14ac:dyDescent="0.25">
      <c r="B33" s="15"/>
      <c r="C33" s="16">
        <v>3200</v>
      </c>
      <c r="D33" s="17" t="s">
        <v>21</v>
      </c>
      <c r="E33" s="36">
        <f>33300+8000+469100+86500+2149322+31200+1336477</f>
        <v>4113899</v>
      </c>
      <c r="F33" s="18">
        <v>227062</v>
      </c>
      <c r="G33" s="18">
        <v>1081590</v>
      </c>
      <c r="H33" s="18">
        <v>193653</v>
      </c>
      <c r="I33" s="18">
        <v>884272</v>
      </c>
      <c r="J33" s="18">
        <v>583773</v>
      </c>
      <c r="K33" s="18">
        <v>91250</v>
      </c>
      <c r="L33" s="18">
        <v>77800</v>
      </c>
      <c r="M33" s="18">
        <v>214399</v>
      </c>
      <c r="N33" s="18">
        <v>448284</v>
      </c>
      <c r="O33" s="18">
        <v>279180</v>
      </c>
      <c r="P33" s="18">
        <v>25850</v>
      </c>
      <c r="Q33" s="18">
        <v>6786</v>
      </c>
      <c r="R33" s="32"/>
    </row>
    <row r="34" spans="2:18" ht="15" x14ac:dyDescent="0.25">
      <c r="B34" s="8"/>
      <c r="C34" s="6">
        <v>3300</v>
      </c>
      <c r="D34" s="7" t="s">
        <v>22</v>
      </c>
      <c r="E34" s="37">
        <v>58098360</v>
      </c>
      <c r="F34" s="9">
        <v>18902519</v>
      </c>
      <c r="G34" s="9">
        <v>7587350</v>
      </c>
      <c r="H34" s="9">
        <v>2086460</v>
      </c>
      <c r="I34" s="9">
        <v>1663976</v>
      </c>
      <c r="J34" s="9">
        <v>2582971</v>
      </c>
      <c r="K34" s="9">
        <v>7116054</v>
      </c>
      <c r="L34" s="9">
        <v>7598821</v>
      </c>
      <c r="M34" s="9">
        <v>4651357</v>
      </c>
      <c r="N34" s="9">
        <v>2167090</v>
      </c>
      <c r="O34" s="9">
        <v>1921985</v>
      </c>
      <c r="P34" s="9">
        <v>1305146</v>
      </c>
      <c r="Q34" s="9">
        <v>514631</v>
      </c>
      <c r="R34" s="32"/>
    </row>
    <row r="35" spans="2:18" ht="15" x14ac:dyDescent="0.25">
      <c r="B35" s="15"/>
      <c r="C35" s="16">
        <v>3400</v>
      </c>
      <c r="D35" s="17" t="s">
        <v>23</v>
      </c>
      <c r="E35" s="36">
        <f>948500+63500+5248+8350</f>
        <v>1025598</v>
      </c>
      <c r="F35" s="18">
        <v>909800</v>
      </c>
      <c r="G35" s="18">
        <v>22300</v>
      </c>
      <c r="H35" s="18">
        <v>3800</v>
      </c>
      <c r="I35" s="18">
        <v>3898</v>
      </c>
      <c r="J35" s="18">
        <v>19300</v>
      </c>
      <c r="K35" s="18">
        <v>4800</v>
      </c>
      <c r="L35" s="18">
        <v>15800</v>
      </c>
      <c r="M35" s="18">
        <v>4800</v>
      </c>
      <c r="N35" s="18">
        <v>19300</v>
      </c>
      <c r="O35" s="18">
        <v>3800</v>
      </c>
      <c r="P35" s="18">
        <v>18000</v>
      </c>
      <c r="Q35" s="18">
        <v>0</v>
      </c>
      <c r="R35" s="32"/>
    </row>
    <row r="36" spans="2:18" ht="15" x14ac:dyDescent="0.25">
      <c r="B36" s="8"/>
      <c r="C36" s="6">
        <v>3500</v>
      </c>
      <c r="D36" s="7" t="s">
        <v>24</v>
      </c>
      <c r="E36" s="37">
        <f>10463835+889812+2917720+312720+1528727+957190+9548260+528957</f>
        <v>27147221</v>
      </c>
      <c r="F36" s="9">
        <v>4749678</v>
      </c>
      <c r="G36" s="9">
        <v>5031707</v>
      </c>
      <c r="H36" s="9">
        <v>1770776</v>
      </c>
      <c r="I36" s="9">
        <v>1529069</v>
      </c>
      <c r="J36" s="9">
        <v>1588399</v>
      </c>
      <c r="K36" s="9">
        <v>2138746</v>
      </c>
      <c r="L36" s="9">
        <v>1426258</v>
      </c>
      <c r="M36" s="9">
        <v>3264205</v>
      </c>
      <c r="N36" s="9">
        <v>2362205</v>
      </c>
      <c r="O36" s="9">
        <v>1378423</v>
      </c>
      <c r="P36" s="9">
        <v>1171255</v>
      </c>
      <c r="Q36" s="9">
        <v>736500</v>
      </c>
      <c r="R36" s="32"/>
    </row>
    <row r="37" spans="2:18" ht="15" x14ac:dyDescent="0.25">
      <c r="B37" s="15"/>
      <c r="C37" s="16">
        <v>3600</v>
      </c>
      <c r="D37" s="17" t="s">
        <v>25</v>
      </c>
      <c r="E37" s="36">
        <f>532258+3244810+88600+96089+35000+94096</f>
        <v>4090853</v>
      </c>
      <c r="F37" s="18">
        <v>404163</v>
      </c>
      <c r="G37" s="18">
        <v>522984</v>
      </c>
      <c r="H37" s="18">
        <v>608507</v>
      </c>
      <c r="I37" s="18">
        <v>148173</v>
      </c>
      <c r="J37" s="18">
        <v>534341</v>
      </c>
      <c r="K37" s="18">
        <v>645892</v>
      </c>
      <c r="L37" s="18">
        <v>95473</v>
      </c>
      <c r="M37" s="18">
        <v>318737</v>
      </c>
      <c r="N37" s="18">
        <v>220233</v>
      </c>
      <c r="O37" s="18">
        <v>474780</v>
      </c>
      <c r="P37" s="18">
        <v>68533</v>
      </c>
      <c r="Q37" s="18">
        <v>49037</v>
      </c>
      <c r="R37" s="32"/>
    </row>
    <row r="38" spans="2:18" ht="15" x14ac:dyDescent="0.25">
      <c r="B38" s="8"/>
      <c r="C38" s="6">
        <v>3700</v>
      </c>
      <c r="D38" s="7" t="s">
        <v>26</v>
      </c>
      <c r="E38" s="37">
        <v>27736892</v>
      </c>
      <c r="F38" s="9">
        <v>3220137</v>
      </c>
      <c r="G38" s="9">
        <v>3965699</v>
      </c>
      <c r="H38" s="9">
        <v>2177482</v>
      </c>
      <c r="I38" s="9">
        <v>2317069</v>
      </c>
      <c r="J38" s="9">
        <v>2779113</v>
      </c>
      <c r="K38" s="9">
        <v>2303921</v>
      </c>
      <c r="L38" s="9">
        <v>1920948</v>
      </c>
      <c r="M38" s="9">
        <v>3256803</v>
      </c>
      <c r="N38" s="9">
        <v>2160777</v>
      </c>
      <c r="O38" s="9">
        <v>2032936</v>
      </c>
      <c r="P38" s="9">
        <v>954136</v>
      </c>
      <c r="Q38" s="9">
        <v>647871</v>
      </c>
      <c r="R38" s="32"/>
    </row>
    <row r="39" spans="2:18" ht="15" x14ac:dyDescent="0.25">
      <c r="B39" s="15"/>
      <c r="C39" s="16">
        <v>3800</v>
      </c>
      <c r="D39" s="17" t="s">
        <v>27</v>
      </c>
      <c r="E39" s="36">
        <f>761697+6084017+2786346+554660+5886702</f>
        <v>16073422</v>
      </c>
      <c r="F39" s="18">
        <v>4276404</v>
      </c>
      <c r="G39" s="18">
        <v>910903</v>
      </c>
      <c r="H39" s="18">
        <v>613033</v>
      </c>
      <c r="I39" s="18">
        <v>988435</v>
      </c>
      <c r="J39" s="18">
        <v>833985</v>
      </c>
      <c r="K39" s="18">
        <v>925526</v>
      </c>
      <c r="L39" s="18">
        <v>727817</v>
      </c>
      <c r="M39" s="18">
        <v>967428</v>
      </c>
      <c r="N39" s="18">
        <v>1658496</v>
      </c>
      <c r="O39" s="18">
        <v>3834020</v>
      </c>
      <c r="P39" s="18">
        <v>282844</v>
      </c>
      <c r="Q39" s="18">
        <v>54531</v>
      </c>
      <c r="R39" s="32"/>
    </row>
    <row r="40" spans="2:18" ht="15" x14ac:dyDescent="0.25">
      <c r="B40" s="8"/>
      <c r="C40" s="6">
        <v>3900</v>
      </c>
      <c r="D40" s="7" t="s">
        <v>28</v>
      </c>
      <c r="E40" s="37">
        <f>5000+362941+15305692</f>
        <v>15673633</v>
      </c>
      <c r="F40" s="9">
        <v>3932996</v>
      </c>
      <c r="G40" s="9">
        <v>697006</v>
      </c>
      <c r="H40" s="9">
        <v>285282</v>
      </c>
      <c r="I40" s="9">
        <v>2713560</v>
      </c>
      <c r="J40" s="9">
        <v>518942</v>
      </c>
      <c r="K40" s="9">
        <v>109921</v>
      </c>
      <c r="L40" s="9">
        <v>329123</v>
      </c>
      <c r="M40" s="9">
        <v>169666</v>
      </c>
      <c r="N40" s="9">
        <v>140253</v>
      </c>
      <c r="O40" s="9">
        <v>6701460</v>
      </c>
      <c r="P40" s="9">
        <v>41730</v>
      </c>
      <c r="Q40" s="9">
        <v>33694</v>
      </c>
      <c r="R40" s="32"/>
    </row>
    <row r="41" spans="2:18" ht="15" customHeight="1" thickBot="1" x14ac:dyDescent="0.3">
      <c r="B41" s="10"/>
      <c r="C41" s="14"/>
      <c r="D41" s="12"/>
      <c r="E41" s="38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32"/>
    </row>
    <row r="42" spans="2:18" ht="15.75" thickBot="1" x14ac:dyDescent="0.3">
      <c r="B42" s="23">
        <v>4000</v>
      </c>
      <c r="C42" s="24" t="s">
        <v>29</v>
      </c>
      <c r="D42" s="25"/>
      <c r="E42" s="26">
        <f>SUM(E43:E51)</f>
        <v>0</v>
      </c>
      <c r="F42" s="26">
        <f t="shared" ref="F42:Q42" si="4">SUM(F43:F51)</f>
        <v>0</v>
      </c>
      <c r="G42" s="26">
        <f t="shared" si="4"/>
        <v>0</v>
      </c>
      <c r="H42" s="26">
        <f t="shared" si="4"/>
        <v>0</v>
      </c>
      <c r="I42" s="26">
        <f t="shared" si="4"/>
        <v>0</v>
      </c>
      <c r="J42" s="26">
        <f t="shared" si="4"/>
        <v>0</v>
      </c>
      <c r="K42" s="26">
        <f t="shared" si="4"/>
        <v>0</v>
      </c>
      <c r="L42" s="26">
        <f t="shared" si="4"/>
        <v>0</v>
      </c>
      <c r="M42" s="26">
        <f t="shared" si="4"/>
        <v>0</v>
      </c>
      <c r="N42" s="26">
        <f t="shared" si="4"/>
        <v>0</v>
      </c>
      <c r="O42" s="26">
        <f t="shared" si="4"/>
        <v>0</v>
      </c>
      <c r="P42" s="26">
        <f t="shared" si="4"/>
        <v>0</v>
      </c>
      <c r="Q42" s="26">
        <f t="shared" si="4"/>
        <v>0</v>
      </c>
      <c r="R42" s="32"/>
    </row>
    <row r="43" spans="2:18" ht="15" x14ac:dyDescent="0.25">
      <c r="B43" s="19"/>
      <c r="C43" s="20">
        <v>4100</v>
      </c>
      <c r="D43" s="21" t="s">
        <v>30</v>
      </c>
      <c r="E43" s="35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32"/>
    </row>
    <row r="44" spans="2:18" ht="15" x14ac:dyDescent="0.25">
      <c r="B44" s="15"/>
      <c r="C44" s="16">
        <v>4200</v>
      </c>
      <c r="D44" s="17" t="s">
        <v>31</v>
      </c>
      <c r="E44" s="36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32"/>
    </row>
    <row r="45" spans="2:18" ht="15" x14ac:dyDescent="0.25">
      <c r="B45" s="8"/>
      <c r="C45" s="6">
        <v>4300</v>
      </c>
      <c r="D45" s="7" t="s">
        <v>32</v>
      </c>
      <c r="E45" s="37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32"/>
    </row>
    <row r="46" spans="2:18" ht="15" x14ac:dyDescent="0.25">
      <c r="B46" s="15"/>
      <c r="C46" s="16">
        <v>4400</v>
      </c>
      <c r="D46" s="17" t="s">
        <v>33</v>
      </c>
      <c r="E46" s="36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32"/>
    </row>
    <row r="47" spans="2:18" ht="15" x14ac:dyDescent="0.25">
      <c r="B47" s="8"/>
      <c r="C47" s="6">
        <v>4500</v>
      </c>
      <c r="D47" s="7" t="s">
        <v>34</v>
      </c>
      <c r="E47" s="37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32"/>
    </row>
    <row r="48" spans="2:18" ht="15" x14ac:dyDescent="0.25">
      <c r="B48" s="15"/>
      <c r="C48" s="16">
        <v>4600</v>
      </c>
      <c r="D48" s="17" t="s">
        <v>35</v>
      </c>
      <c r="E48" s="36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32"/>
    </row>
    <row r="49" spans="2:18" ht="15" x14ac:dyDescent="0.25">
      <c r="B49" s="8"/>
      <c r="C49" s="6">
        <v>4700</v>
      </c>
      <c r="D49" s="7" t="s">
        <v>36</v>
      </c>
      <c r="E49" s="37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32"/>
    </row>
    <row r="50" spans="2:18" ht="15" x14ac:dyDescent="0.25">
      <c r="B50" s="15"/>
      <c r="C50" s="16">
        <v>4800</v>
      </c>
      <c r="D50" s="17" t="s">
        <v>37</v>
      </c>
      <c r="E50" s="36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32"/>
    </row>
    <row r="51" spans="2:18" ht="15" x14ac:dyDescent="0.25">
      <c r="B51" s="8"/>
      <c r="C51" s="6">
        <v>4900</v>
      </c>
      <c r="D51" s="7" t="s">
        <v>38</v>
      </c>
      <c r="E51" s="37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32"/>
    </row>
    <row r="52" spans="2:18" ht="15.75" thickBot="1" x14ac:dyDescent="0.3">
      <c r="B52" s="10"/>
      <c r="C52" s="14"/>
      <c r="D52" s="12"/>
      <c r="E52" s="38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2"/>
    </row>
    <row r="53" spans="2:18" ht="15.75" thickBot="1" x14ac:dyDescent="0.3">
      <c r="B53" s="23">
        <v>5000</v>
      </c>
      <c r="C53" s="24" t="s">
        <v>39</v>
      </c>
      <c r="D53" s="25"/>
      <c r="E53" s="26">
        <f>SUM(E54:E62)</f>
        <v>5003924</v>
      </c>
      <c r="F53" s="26">
        <f t="shared" ref="F53:Q53" si="5">SUM(F54:F62)</f>
        <v>208000</v>
      </c>
      <c r="G53" s="26">
        <f t="shared" si="5"/>
        <v>60000</v>
      </c>
      <c r="H53" s="26">
        <f t="shared" si="5"/>
        <v>300000</v>
      </c>
      <c r="I53" s="26">
        <f t="shared" si="5"/>
        <v>300000</v>
      </c>
      <c r="J53" s="26">
        <f t="shared" si="5"/>
        <v>2792004</v>
      </c>
      <c r="K53" s="26">
        <f t="shared" si="5"/>
        <v>300000</v>
      </c>
      <c r="L53" s="26">
        <f t="shared" si="5"/>
        <v>300000</v>
      </c>
      <c r="M53" s="26">
        <f t="shared" si="5"/>
        <v>359920</v>
      </c>
      <c r="N53" s="26">
        <f t="shared" si="5"/>
        <v>384000</v>
      </c>
      <c r="O53" s="26">
        <f t="shared" si="5"/>
        <v>0</v>
      </c>
      <c r="P53" s="26">
        <f t="shared" si="5"/>
        <v>0</v>
      </c>
      <c r="Q53" s="26">
        <f t="shared" si="5"/>
        <v>0</v>
      </c>
      <c r="R53" s="32"/>
    </row>
    <row r="54" spans="2:18" ht="15" x14ac:dyDescent="0.25">
      <c r="B54" s="19"/>
      <c r="C54" s="20">
        <v>5100</v>
      </c>
      <c r="D54" s="21" t="s">
        <v>40</v>
      </c>
      <c r="E54" s="35">
        <f>2184000</f>
        <v>2184000</v>
      </c>
      <c r="F54" s="22">
        <v>0</v>
      </c>
      <c r="G54" s="22">
        <v>0</v>
      </c>
      <c r="H54" s="22">
        <v>300000</v>
      </c>
      <c r="I54" s="22">
        <v>300000</v>
      </c>
      <c r="J54" s="22">
        <v>300000</v>
      </c>
      <c r="K54" s="22">
        <v>300000</v>
      </c>
      <c r="L54" s="22">
        <v>300000</v>
      </c>
      <c r="M54" s="22">
        <v>300000</v>
      </c>
      <c r="N54" s="22">
        <v>384000</v>
      </c>
      <c r="O54" s="22">
        <v>0</v>
      </c>
      <c r="P54" s="22">
        <v>0</v>
      </c>
      <c r="Q54" s="22">
        <v>0</v>
      </c>
      <c r="R54" s="32"/>
    </row>
    <row r="55" spans="2:18" ht="15" x14ac:dyDescent="0.25">
      <c r="B55" s="15"/>
      <c r="C55" s="16">
        <v>5200</v>
      </c>
      <c r="D55" s="17" t="s">
        <v>41</v>
      </c>
      <c r="E55" s="36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32"/>
    </row>
    <row r="56" spans="2:18" ht="15" x14ac:dyDescent="0.25">
      <c r="B56" s="8"/>
      <c r="C56" s="6">
        <v>5300</v>
      </c>
      <c r="D56" s="7" t="s">
        <v>42</v>
      </c>
      <c r="E56" s="37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32"/>
    </row>
    <row r="57" spans="2:18" ht="15" x14ac:dyDescent="0.25">
      <c r="B57" s="15"/>
      <c r="C57" s="16">
        <v>5400</v>
      </c>
      <c r="D57" s="17" t="s">
        <v>47</v>
      </c>
      <c r="E57" s="36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32"/>
    </row>
    <row r="58" spans="2:18" ht="15" x14ac:dyDescent="0.25">
      <c r="B58" s="8"/>
      <c r="C58" s="6">
        <v>5500</v>
      </c>
      <c r="D58" s="7" t="s">
        <v>43</v>
      </c>
      <c r="E58" s="37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32"/>
    </row>
    <row r="59" spans="2:18" ht="15" x14ac:dyDescent="0.25">
      <c r="B59" s="15"/>
      <c r="C59" s="16">
        <v>5600</v>
      </c>
      <c r="D59" s="17" t="s">
        <v>44</v>
      </c>
      <c r="E59" s="36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32"/>
    </row>
    <row r="60" spans="2:18" ht="15" x14ac:dyDescent="0.25">
      <c r="B60" s="8"/>
      <c r="C60" s="6">
        <v>5700</v>
      </c>
      <c r="D60" s="7" t="s">
        <v>45</v>
      </c>
      <c r="E60" s="37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32"/>
    </row>
    <row r="61" spans="2:18" ht="15" x14ac:dyDescent="0.25">
      <c r="B61" s="15"/>
      <c r="C61" s="16">
        <v>5800</v>
      </c>
      <c r="D61" s="17" t="s">
        <v>46</v>
      </c>
      <c r="E61" s="36">
        <v>208000</v>
      </c>
      <c r="F61" s="18">
        <v>208000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32"/>
    </row>
    <row r="62" spans="2:18" ht="15" x14ac:dyDescent="0.25">
      <c r="B62" s="8"/>
      <c r="C62" s="6">
        <v>5900</v>
      </c>
      <c r="D62" s="7" t="s">
        <v>48</v>
      </c>
      <c r="E62" s="37">
        <f>54080+179920+2377924</f>
        <v>2611924</v>
      </c>
      <c r="F62" s="9">
        <v>0</v>
      </c>
      <c r="G62" s="9">
        <v>60000</v>
      </c>
      <c r="H62" s="9">
        <v>0</v>
      </c>
      <c r="I62" s="9">
        <v>0</v>
      </c>
      <c r="J62" s="9">
        <v>2492004</v>
      </c>
      <c r="K62" s="9">
        <v>0</v>
      </c>
      <c r="L62" s="9">
        <v>0</v>
      </c>
      <c r="M62" s="9">
        <v>59920</v>
      </c>
      <c r="N62" s="9">
        <v>0</v>
      </c>
      <c r="O62" s="9">
        <v>0</v>
      </c>
      <c r="P62" s="9">
        <v>0</v>
      </c>
      <c r="Q62" s="9">
        <v>0</v>
      </c>
      <c r="R62" s="32"/>
    </row>
    <row r="63" spans="2:18" ht="15" customHeight="1" thickBot="1" x14ac:dyDescent="0.3">
      <c r="B63" s="28"/>
      <c r="C63" s="29"/>
      <c r="D63" s="30"/>
      <c r="E63" s="39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</row>
    <row r="64" spans="2:18" ht="15.75" thickBot="1" x14ac:dyDescent="0.3">
      <c r="B64" s="23">
        <v>6000</v>
      </c>
      <c r="C64" s="24" t="s">
        <v>50</v>
      </c>
      <c r="D64" s="25"/>
      <c r="E64" s="26">
        <f>SUM(E65:E67)</f>
        <v>4729900</v>
      </c>
      <c r="F64" s="26">
        <f t="shared" ref="F64:Q64" si="6">SUM(F65:F67)</f>
        <v>4729900</v>
      </c>
      <c r="G64" s="26">
        <f t="shared" si="6"/>
        <v>0</v>
      </c>
      <c r="H64" s="26">
        <f t="shared" si="6"/>
        <v>0</v>
      </c>
      <c r="I64" s="26">
        <f t="shared" si="6"/>
        <v>0</v>
      </c>
      <c r="J64" s="26">
        <f t="shared" si="6"/>
        <v>0</v>
      </c>
      <c r="K64" s="26">
        <f t="shared" si="6"/>
        <v>0</v>
      </c>
      <c r="L64" s="26">
        <f t="shared" si="6"/>
        <v>0</v>
      </c>
      <c r="M64" s="26">
        <f t="shared" si="6"/>
        <v>0</v>
      </c>
      <c r="N64" s="26">
        <f t="shared" si="6"/>
        <v>0</v>
      </c>
      <c r="O64" s="26">
        <f t="shared" si="6"/>
        <v>0</v>
      </c>
      <c r="P64" s="26">
        <f t="shared" si="6"/>
        <v>0</v>
      </c>
      <c r="Q64" s="26">
        <f t="shared" si="6"/>
        <v>0</v>
      </c>
      <c r="R64" s="32"/>
    </row>
    <row r="65" spans="2:18" ht="15" x14ac:dyDescent="0.25">
      <c r="B65" s="19"/>
      <c r="C65" s="20">
        <v>6100</v>
      </c>
      <c r="D65" s="21" t="s">
        <v>51</v>
      </c>
      <c r="E65" s="35">
        <v>4729900</v>
      </c>
      <c r="F65" s="22">
        <v>4729900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32"/>
    </row>
    <row r="66" spans="2:18" ht="15" x14ac:dyDescent="0.25">
      <c r="B66" s="15"/>
      <c r="C66" s="16">
        <v>6200</v>
      </c>
      <c r="D66" s="17" t="s">
        <v>52</v>
      </c>
      <c r="E66" s="36"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32"/>
    </row>
    <row r="67" spans="2:18" ht="15.75" thickBot="1" x14ac:dyDescent="0.3">
      <c r="B67" s="10"/>
      <c r="C67" s="11">
        <v>6300</v>
      </c>
      <c r="D67" s="12" t="s">
        <v>53</v>
      </c>
      <c r="E67" s="38">
        <v>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32"/>
    </row>
  </sheetData>
  <mergeCells count="5">
    <mergeCell ref="C9:D9"/>
    <mergeCell ref="B3:E3"/>
    <mergeCell ref="C7:D7"/>
    <mergeCell ref="B2:Q2"/>
    <mergeCell ref="B4:Q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showGridLines="0" tabSelected="1" zoomScale="85" zoomScaleNormal="85" workbookViewId="0">
      <selection activeCell="D12" sqref="D12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2" customWidth="1"/>
    <col min="3" max="3" width="5.7109375" style="1" customWidth="1"/>
    <col min="4" max="4" width="77.42578125" style="1" customWidth="1"/>
    <col min="5" max="6" width="20.7109375" style="3" customWidth="1"/>
    <col min="7" max="7" width="18.28515625" style="1" bestFit="1" customWidth="1"/>
    <col min="8" max="8" width="18.28515625" style="3" bestFit="1" customWidth="1"/>
    <col min="9" max="18" width="16.5703125" style="1" customWidth="1"/>
    <col min="19" max="21" width="20.5703125" style="1" customWidth="1"/>
    <col min="22" max="24" width="15.5703125" style="1" customWidth="1"/>
    <col min="25" max="16384" width="11.42578125" style="1"/>
  </cols>
  <sheetData>
    <row r="2" spans="2:18" ht="15" x14ac:dyDescent="0.2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15" x14ac:dyDescent="0.25">
      <c r="B3" s="43"/>
      <c r="C3" s="43"/>
      <c r="D3" s="43"/>
      <c r="E3" s="43"/>
      <c r="F3" s="33"/>
    </row>
    <row r="4" spans="2:18" ht="15" x14ac:dyDescent="0.25">
      <c r="B4" s="43" t="s">
        <v>54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6" spans="2:18" ht="15" thickBot="1" x14ac:dyDescent="0.25"/>
    <row r="7" spans="2:18" s="33" customFormat="1" ht="15.75" thickBot="1" x14ac:dyDescent="0.3">
      <c r="B7" s="23"/>
      <c r="C7" s="41"/>
      <c r="D7" s="42"/>
      <c r="E7" s="34" t="s">
        <v>69</v>
      </c>
      <c r="F7" s="34" t="s">
        <v>68</v>
      </c>
      <c r="G7" s="34" t="s">
        <v>56</v>
      </c>
      <c r="H7" s="34" t="s">
        <v>57</v>
      </c>
      <c r="I7" s="34" t="s">
        <v>58</v>
      </c>
      <c r="J7" s="34" t="s">
        <v>59</v>
      </c>
      <c r="K7" s="34" t="s">
        <v>60</v>
      </c>
      <c r="L7" s="34" t="s">
        <v>61</v>
      </c>
      <c r="M7" s="34" t="s">
        <v>62</v>
      </c>
      <c r="N7" s="34" t="s">
        <v>63</v>
      </c>
      <c r="O7" s="34" t="s">
        <v>64</v>
      </c>
      <c r="P7" s="34" t="s">
        <v>65</v>
      </c>
      <c r="Q7" s="34" t="s">
        <v>66</v>
      </c>
      <c r="R7" s="34" t="s">
        <v>67</v>
      </c>
    </row>
    <row r="8" spans="2:18" s="33" customFormat="1" ht="15.75" thickBot="1" x14ac:dyDescent="0.3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s="33" customFormat="1" ht="15.75" thickBot="1" x14ac:dyDescent="0.3">
      <c r="B9" s="23"/>
      <c r="C9" s="41" t="s">
        <v>49</v>
      </c>
      <c r="D9" s="42"/>
      <c r="E9" s="26">
        <f>E11+E20+E31+E42+E53+E64</f>
        <v>1382648071</v>
      </c>
      <c r="F9" s="26">
        <f>F11+F20+F31+F42+F53+F64</f>
        <v>1376450538</v>
      </c>
      <c r="G9" s="26">
        <f t="shared" ref="G9:R9" si="0">G11+G20+G31+G42+G53+G64</f>
        <v>926792381</v>
      </c>
      <c r="H9" s="26">
        <f t="shared" si="0"/>
        <v>229119855</v>
      </c>
      <c r="I9" s="26">
        <f t="shared" si="0"/>
        <v>28554460</v>
      </c>
      <c r="J9" s="26">
        <f t="shared" si="0"/>
        <v>21890267</v>
      </c>
      <c r="K9" s="26">
        <f t="shared" si="0"/>
        <v>22380000</v>
      </c>
      <c r="L9" s="26">
        <f t="shared" si="0"/>
        <v>34929459</v>
      </c>
      <c r="M9" s="26">
        <f t="shared" si="0"/>
        <v>23864588</v>
      </c>
      <c r="N9" s="26">
        <f t="shared" si="0"/>
        <v>22840865</v>
      </c>
      <c r="O9" s="26">
        <f t="shared" si="0"/>
        <v>24098953</v>
      </c>
      <c r="P9" s="26">
        <f t="shared" si="0"/>
        <v>26946076</v>
      </c>
      <c r="Q9" s="26">
        <f t="shared" si="0"/>
        <v>9161181</v>
      </c>
      <c r="R9" s="26">
        <f t="shared" si="0"/>
        <v>5872453</v>
      </c>
    </row>
    <row r="10" spans="2:18" ht="15" thickBot="1" x14ac:dyDescent="0.25">
      <c r="G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15.75" thickBot="1" x14ac:dyDescent="0.3">
      <c r="B11" s="23">
        <v>1000</v>
      </c>
      <c r="C11" s="24" t="s">
        <v>1</v>
      </c>
      <c r="D11" s="25"/>
      <c r="E11" s="26">
        <f>SUM(E12:E18)</f>
        <v>1139923302</v>
      </c>
      <c r="F11" s="26">
        <f>SUM(F12:F18)</f>
        <v>1133725769</v>
      </c>
      <c r="G11" s="26">
        <f t="shared" ref="G11:R11" si="1">SUM(G12:G18)</f>
        <v>868042615</v>
      </c>
      <c r="H11" s="26">
        <f t="shared" si="1"/>
        <v>196071984</v>
      </c>
      <c r="I11" s="26">
        <f t="shared" si="1"/>
        <v>13914582</v>
      </c>
      <c r="J11" s="26">
        <f t="shared" si="1"/>
        <v>4517495</v>
      </c>
      <c r="K11" s="26">
        <f t="shared" si="1"/>
        <v>4444000</v>
      </c>
      <c r="L11" s="26">
        <f t="shared" si="1"/>
        <v>14659080</v>
      </c>
      <c r="M11" s="26">
        <f t="shared" si="1"/>
        <v>4047000</v>
      </c>
      <c r="N11" s="26">
        <f t="shared" si="1"/>
        <v>3910450</v>
      </c>
      <c r="O11" s="26">
        <f t="shared" si="1"/>
        <v>9639517</v>
      </c>
      <c r="P11" s="26">
        <f t="shared" si="1"/>
        <v>7294546</v>
      </c>
      <c r="Q11" s="26">
        <f t="shared" si="1"/>
        <v>3883500</v>
      </c>
      <c r="R11" s="26">
        <f t="shared" si="1"/>
        <v>3301000</v>
      </c>
    </row>
    <row r="12" spans="2:18" ht="15" x14ac:dyDescent="0.25">
      <c r="B12" s="19"/>
      <c r="C12" s="20">
        <v>1100</v>
      </c>
      <c r="D12" s="21" t="s">
        <v>2</v>
      </c>
      <c r="E12" s="35">
        <v>534584076</v>
      </c>
      <c r="F12" s="35">
        <f t="shared" ref="F12:F18" si="2">SUM(G12:R12)</f>
        <v>534584076</v>
      </c>
      <c r="G12" s="22">
        <v>358937344</v>
      </c>
      <c r="H12" s="22">
        <v>136481155</v>
      </c>
      <c r="I12" s="22">
        <v>11798082</v>
      </c>
      <c r="J12" s="22">
        <v>3367495</v>
      </c>
      <c r="K12" s="22">
        <v>3000000</v>
      </c>
      <c r="L12" s="22">
        <v>3000000</v>
      </c>
      <c r="M12" s="22">
        <v>3000000</v>
      </c>
      <c r="N12" s="22">
        <v>3000000</v>
      </c>
      <c r="O12" s="22">
        <v>3000000</v>
      </c>
      <c r="P12" s="22">
        <v>3000000</v>
      </c>
      <c r="Q12" s="22">
        <v>3000000</v>
      </c>
      <c r="R12" s="22">
        <v>3000000</v>
      </c>
    </row>
    <row r="13" spans="2:18" ht="15" x14ac:dyDescent="0.25">
      <c r="B13" s="15"/>
      <c r="C13" s="16">
        <v>1200</v>
      </c>
      <c r="D13" s="17" t="s">
        <v>3</v>
      </c>
      <c r="E13" s="36">
        <v>134941</v>
      </c>
      <c r="F13" s="36">
        <f t="shared" si="2"/>
        <v>134940</v>
      </c>
      <c r="G13" s="18">
        <v>80964</v>
      </c>
      <c r="H13" s="18">
        <v>0</v>
      </c>
      <c r="I13" s="18">
        <v>0</v>
      </c>
      <c r="J13" s="18">
        <v>0</v>
      </c>
      <c r="K13" s="18">
        <v>0</v>
      </c>
      <c r="L13" s="18">
        <v>53976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</row>
    <row r="14" spans="2:18" ht="15" x14ac:dyDescent="0.25">
      <c r="B14" s="8"/>
      <c r="C14" s="6">
        <v>1300</v>
      </c>
      <c r="D14" s="7" t="s">
        <v>4</v>
      </c>
      <c r="E14" s="37">
        <v>101992134</v>
      </c>
      <c r="F14" s="35">
        <f t="shared" si="2"/>
        <v>101992134</v>
      </c>
      <c r="G14" s="9">
        <v>89117134</v>
      </c>
      <c r="H14" s="9">
        <v>12875000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2:18" ht="15" x14ac:dyDescent="0.25">
      <c r="B15" s="15"/>
      <c r="C15" s="16">
        <v>1400</v>
      </c>
      <c r="D15" s="17" t="s">
        <v>5</v>
      </c>
      <c r="E15" s="36">
        <v>261252838</v>
      </c>
      <c r="F15" s="36">
        <f t="shared" si="2"/>
        <v>261252838</v>
      </c>
      <c r="G15" s="18">
        <v>231433068</v>
      </c>
      <c r="H15" s="18">
        <v>10600000</v>
      </c>
      <c r="I15" s="18">
        <v>1823500</v>
      </c>
      <c r="J15" s="18">
        <v>710000</v>
      </c>
      <c r="K15" s="18">
        <v>1185000</v>
      </c>
      <c r="L15" s="18">
        <v>10475104</v>
      </c>
      <c r="M15" s="18">
        <v>842000</v>
      </c>
      <c r="N15" s="18">
        <v>715450</v>
      </c>
      <c r="O15" s="18">
        <v>1814517</v>
      </c>
      <c r="P15" s="18">
        <v>770699</v>
      </c>
      <c r="Q15" s="18">
        <v>883500</v>
      </c>
      <c r="R15" s="18">
        <v>0</v>
      </c>
    </row>
    <row r="16" spans="2:18" ht="15" x14ac:dyDescent="0.25">
      <c r="B16" s="8"/>
      <c r="C16" s="6">
        <v>1500</v>
      </c>
      <c r="D16" s="7" t="s">
        <v>6</v>
      </c>
      <c r="E16" s="37">
        <v>104653400</v>
      </c>
      <c r="F16" s="35">
        <f t="shared" si="2"/>
        <v>104653400</v>
      </c>
      <c r="G16" s="9">
        <v>76234553</v>
      </c>
      <c r="H16" s="9">
        <v>17670000</v>
      </c>
      <c r="I16" s="9">
        <v>275000</v>
      </c>
      <c r="J16" s="9">
        <v>420000</v>
      </c>
      <c r="K16" s="9">
        <v>245000</v>
      </c>
      <c r="L16" s="9">
        <v>1120000</v>
      </c>
      <c r="M16" s="9">
        <v>190000</v>
      </c>
      <c r="N16" s="9">
        <v>180000</v>
      </c>
      <c r="O16" s="9">
        <v>4810000</v>
      </c>
      <c r="P16" s="9">
        <v>3508847</v>
      </c>
      <c r="Q16" s="9">
        <v>0</v>
      </c>
      <c r="R16" s="9">
        <v>0</v>
      </c>
    </row>
    <row r="17" spans="2:18" ht="15" x14ac:dyDescent="0.25">
      <c r="B17" s="15"/>
      <c r="C17" s="16">
        <v>1600</v>
      </c>
      <c r="D17" s="17" t="s">
        <v>7</v>
      </c>
      <c r="E17" s="36">
        <v>0</v>
      </c>
      <c r="F17" s="36">
        <f t="shared" si="2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</row>
    <row r="18" spans="2:18" ht="15" x14ac:dyDescent="0.25">
      <c r="B18" s="8"/>
      <c r="C18" s="6">
        <v>1700</v>
      </c>
      <c r="D18" s="7" t="s">
        <v>8</v>
      </c>
      <c r="E18" s="37">
        <v>137305913</v>
      </c>
      <c r="F18" s="35">
        <f t="shared" si="2"/>
        <v>131108381</v>
      </c>
      <c r="G18" s="9">
        <f>118437084-6197532</f>
        <v>112239552</v>
      </c>
      <c r="H18" s="9">
        <v>18445829</v>
      </c>
      <c r="I18" s="9">
        <v>18000</v>
      </c>
      <c r="J18" s="9">
        <v>20000</v>
      </c>
      <c r="K18" s="9">
        <v>14000</v>
      </c>
      <c r="L18" s="9">
        <v>10000</v>
      </c>
      <c r="M18" s="9">
        <v>15000</v>
      </c>
      <c r="N18" s="9">
        <v>15000</v>
      </c>
      <c r="O18" s="9">
        <v>15000</v>
      </c>
      <c r="P18" s="9">
        <v>15000</v>
      </c>
      <c r="Q18" s="9">
        <v>0</v>
      </c>
      <c r="R18" s="9">
        <v>301000</v>
      </c>
    </row>
    <row r="19" spans="2:18" ht="15.75" thickBot="1" x14ac:dyDescent="0.3">
      <c r="B19" s="10"/>
      <c r="C19" s="14"/>
      <c r="D19" s="12"/>
      <c r="E19" s="38"/>
      <c r="F19" s="38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18" ht="15.75" thickBot="1" x14ac:dyDescent="0.3">
      <c r="B20" s="23">
        <v>2000</v>
      </c>
      <c r="C20" s="24" t="s">
        <v>9</v>
      </c>
      <c r="D20" s="25"/>
      <c r="E20" s="26">
        <f>SUM(E21:E29)</f>
        <v>55960215</v>
      </c>
      <c r="F20" s="26">
        <f>SUM(F21:F29)</f>
        <v>55960215</v>
      </c>
      <c r="G20" s="26">
        <f t="shared" ref="G20:R20" si="3">SUM(G21:G29)</f>
        <v>9339012</v>
      </c>
      <c r="H20" s="26">
        <f t="shared" si="3"/>
        <v>10404727</v>
      </c>
      <c r="I20" s="26">
        <f t="shared" si="3"/>
        <v>3993897</v>
      </c>
      <c r="J20" s="26">
        <f t="shared" si="3"/>
        <v>5224006</v>
      </c>
      <c r="K20" s="26">
        <f t="shared" si="3"/>
        <v>4016426</v>
      </c>
      <c r="L20" s="26">
        <f t="shared" si="3"/>
        <v>5024733</v>
      </c>
      <c r="M20" s="26">
        <f t="shared" si="3"/>
        <v>5729056</v>
      </c>
      <c r="N20" s="26">
        <f t="shared" si="3"/>
        <v>4292935</v>
      </c>
      <c r="O20" s="26">
        <f t="shared" si="3"/>
        <v>3921500</v>
      </c>
      <c r="P20" s="26">
        <f t="shared" si="3"/>
        <v>2317368</v>
      </c>
      <c r="Q20" s="26">
        <f t="shared" si="3"/>
        <v>1217652</v>
      </c>
      <c r="R20" s="26">
        <f t="shared" si="3"/>
        <v>478903</v>
      </c>
    </row>
    <row r="21" spans="2:18" ht="15" x14ac:dyDescent="0.25">
      <c r="B21" s="19"/>
      <c r="C21" s="20">
        <v>2100</v>
      </c>
      <c r="D21" s="21" t="s">
        <v>10</v>
      </c>
      <c r="E21" s="35">
        <v>29235209</v>
      </c>
      <c r="F21" s="35">
        <f t="shared" ref="F21:F29" si="4">SUM(G21:R21)</f>
        <v>29235209</v>
      </c>
      <c r="G21" s="22">
        <v>6488885</v>
      </c>
      <c r="H21" s="22">
        <v>4424896</v>
      </c>
      <c r="I21" s="22">
        <v>2381042</v>
      </c>
      <c r="J21" s="22">
        <v>3955425</v>
      </c>
      <c r="K21" s="22">
        <v>2013826</v>
      </c>
      <c r="L21" s="22">
        <v>2111967</v>
      </c>
      <c r="M21" s="22">
        <v>1639325</v>
      </c>
      <c r="N21" s="22">
        <v>2703162</v>
      </c>
      <c r="O21" s="22">
        <v>1811785</v>
      </c>
      <c r="P21" s="22">
        <v>1119688</v>
      </c>
      <c r="Q21" s="22">
        <v>407044</v>
      </c>
      <c r="R21" s="22">
        <v>178164</v>
      </c>
    </row>
    <row r="22" spans="2:18" ht="15" x14ac:dyDescent="0.25">
      <c r="B22" s="15"/>
      <c r="C22" s="16">
        <v>2200</v>
      </c>
      <c r="D22" s="17" t="s">
        <v>11</v>
      </c>
      <c r="E22" s="36">
        <v>4137949</v>
      </c>
      <c r="F22" s="36">
        <f t="shared" si="4"/>
        <v>4137949</v>
      </c>
      <c r="G22" s="18">
        <v>703433</v>
      </c>
      <c r="H22" s="18">
        <v>544808</v>
      </c>
      <c r="I22" s="18">
        <v>307657</v>
      </c>
      <c r="J22" s="18">
        <v>322872</v>
      </c>
      <c r="K22" s="18">
        <v>271771</v>
      </c>
      <c r="L22" s="18">
        <v>333549</v>
      </c>
      <c r="M22" s="18">
        <v>355132</v>
      </c>
      <c r="N22" s="18">
        <v>386097</v>
      </c>
      <c r="O22" s="18">
        <v>446425</v>
      </c>
      <c r="P22" s="18">
        <v>236683</v>
      </c>
      <c r="Q22" s="18">
        <v>154325</v>
      </c>
      <c r="R22" s="18">
        <v>75197</v>
      </c>
    </row>
    <row r="23" spans="2:18" ht="15" x14ac:dyDescent="0.25">
      <c r="B23" s="8"/>
      <c r="C23" s="6">
        <v>2300</v>
      </c>
      <c r="D23" s="7" t="s">
        <v>12</v>
      </c>
      <c r="E23" s="37">
        <v>515767</v>
      </c>
      <c r="F23" s="35">
        <f t="shared" si="4"/>
        <v>515767</v>
      </c>
      <c r="G23" s="9">
        <v>107200</v>
      </c>
      <c r="H23" s="9">
        <v>57125</v>
      </c>
      <c r="I23" s="9">
        <v>62181</v>
      </c>
      <c r="J23" s="9">
        <v>24800</v>
      </c>
      <c r="K23" s="9">
        <v>44800</v>
      </c>
      <c r="L23" s="9">
        <v>24300</v>
      </c>
      <c r="M23" s="9">
        <v>36181</v>
      </c>
      <c r="N23" s="9">
        <v>67800</v>
      </c>
      <c r="O23" s="9">
        <v>36300</v>
      </c>
      <c r="P23" s="9">
        <v>40980</v>
      </c>
      <c r="Q23" s="9">
        <v>7800</v>
      </c>
      <c r="R23" s="9">
        <v>6300</v>
      </c>
    </row>
    <row r="24" spans="2:18" ht="15" x14ac:dyDescent="0.25">
      <c r="B24" s="15"/>
      <c r="C24" s="16">
        <v>2400</v>
      </c>
      <c r="D24" s="17" t="s">
        <v>13</v>
      </c>
      <c r="E24" s="36">
        <v>4601373</v>
      </c>
      <c r="F24" s="36">
        <f t="shared" si="4"/>
        <v>4601373</v>
      </c>
      <c r="G24" s="18">
        <v>298283</v>
      </c>
      <c r="H24" s="18">
        <v>549626</v>
      </c>
      <c r="I24" s="18">
        <v>369431</v>
      </c>
      <c r="J24" s="18">
        <v>248456</v>
      </c>
      <c r="K24" s="18">
        <v>272764</v>
      </c>
      <c r="L24" s="18">
        <v>1564009</v>
      </c>
      <c r="M24" s="18">
        <v>262016</v>
      </c>
      <c r="N24" s="18">
        <v>270820</v>
      </c>
      <c r="O24" s="18">
        <v>246883</v>
      </c>
      <c r="P24" s="18">
        <v>242985</v>
      </c>
      <c r="Q24" s="18">
        <v>276100</v>
      </c>
      <c r="R24" s="18">
        <v>0</v>
      </c>
    </row>
    <row r="25" spans="2:18" ht="15" x14ac:dyDescent="0.25">
      <c r="B25" s="8"/>
      <c r="C25" s="6">
        <v>2500</v>
      </c>
      <c r="D25" s="7" t="s">
        <v>14</v>
      </c>
      <c r="E25" s="37">
        <v>4472732</v>
      </c>
      <c r="F25" s="35">
        <f t="shared" si="4"/>
        <v>4472732</v>
      </c>
      <c r="G25" s="9">
        <v>804896</v>
      </c>
      <c r="H25" s="9">
        <v>679951</v>
      </c>
      <c r="I25" s="9">
        <v>313277</v>
      </c>
      <c r="J25" s="9">
        <v>195614</v>
      </c>
      <c r="K25" s="9">
        <v>245049</v>
      </c>
      <c r="L25" s="9">
        <v>268363</v>
      </c>
      <c r="M25" s="9">
        <v>397015</v>
      </c>
      <c r="N25" s="9">
        <v>389564</v>
      </c>
      <c r="O25" s="9">
        <v>843125</v>
      </c>
      <c r="P25" s="9">
        <v>162434</v>
      </c>
      <c r="Q25" s="9">
        <v>115417</v>
      </c>
      <c r="R25" s="9">
        <v>58027</v>
      </c>
    </row>
    <row r="26" spans="2:18" ht="15" x14ac:dyDescent="0.25">
      <c r="B26" s="15"/>
      <c r="C26" s="16">
        <v>2600</v>
      </c>
      <c r="D26" s="17" t="s">
        <v>15</v>
      </c>
      <c r="E26" s="36">
        <v>2722971</v>
      </c>
      <c r="F26" s="36">
        <f t="shared" si="4"/>
        <v>2722971</v>
      </c>
      <c r="G26" s="18">
        <v>404808</v>
      </c>
      <c r="H26" s="18">
        <v>244137</v>
      </c>
      <c r="I26" s="18">
        <v>183604</v>
      </c>
      <c r="J26" s="18">
        <v>147502</v>
      </c>
      <c r="K26" s="18">
        <v>188264</v>
      </c>
      <c r="L26" s="18">
        <v>259832</v>
      </c>
      <c r="M26" s="18">
        <v>202522</v>
      </c>
      <c r="N26" s="18">
        <v>218293</v>
      </c>
      <c r="O26" s="18">
        <v>228042</v>
      </c>
      <c r="P26" s="18">
        <v>298609</v>
      </c>
      <c r="Q26" s="18">
        <v>195866</v>
      </c>
      <c r="R26" s="18">
        <v>151492</v>
      </c>
    </row>
    <row r="27" spans="2:18" ht="15" x14ac:dyDescent="0.25">
      <c r="B27" s="8"/>
      <c r="C27" s="6">
        <v>2700</v>
      </c>
      <c r="D27" s="7" t="s">
        <v>16</v>
      </c>
      <c r="E27" s="37">
        <v>6542912</v>
      </c>
      <c r="F27" s="35">
        <f t="shared" si="4"/>
        <v>6542912</v>
      </c>
      <c r="G27" s="9">
        <v>73250</v>
      </c>
      <c r="H27" s="9">
        <v>3262012</v>
      </c>
      <c r="I27" s="9">
        <v>54930</v>
      </c>
      <c r="J27" s="9">
        <v>69500</v>
      </c>
      <c r="K27" s="9">
        <v>183620</v>
      </c>
      <c r="L27" s="9">
        <v>150050</v>
      </c>
      <c r="M27" s="9">
        <v>2553256</v>
      </c>
      <c r="N27" s="9">
        <v>27940</v>
      </c>
      <c r="O27" s="9">
        <v>118904</v>
      </c>
      <c r="P27" s="9">
        <v>33850</v>
      </c>
      <c r="Q27" s="9">
        <v>15600</v>
      </c>
      <c r="R27" s="9">
        <v>0</v>
      </c>
    </row>
    <row r="28" spans="2:18" ht="15" x14ac:dyDescent="0.25">
      <c r="B28" s="15"/>
      <c r="C28" s="16">
        <v>2800</v>
      </c>
      <c r="D28" s="17" t="s">
        <v>17</v>
      </c>
      <c r="E28" s="36">
        <v>0</v>
      </c>
      <c r="F28" s="36">
        <f t="shared" si="4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</row>
    <row r="29" spans="2:18" ht="15" x14ac:dyDescent="0.25">
      <c r="B29" s="8"/>
      <c r="C29" s="6">
        <v>2900</v>
      </c>
      <c r="D29" s="7" t="s">
        <v>18</v>
      </c>
      <c r="E29" s="37">
        <v>3731302</v>
      </c>
      <c r="F29" s="35">
        <f t="shared" si="4"/>
        <v>3731302</v>
      </c>
      <c r="G29" s="9">
        <v>458257</v>
      </c>
      <c r="H29" s="9">
        <v>642172</v>
      </c>
      <c r="I29" s="9">
        <v>321775</v>
      </c>
      <c r="J29" s="9">
        <v>259837</v>
      </c>
      <c r="K29" s="9">
        <v>796332</v>
      </c>
      <c r="L29" s="9">
        <v>312663</v>
      </c>
      <c r="M29" s="9">
        <v>283609</v>
      </c>
      <c r="N29" s="9">
        <v>229259</v>
      </c>
      <c r="O29" s="9">
        <v>190036</v>
      </c>
      <c r="P29" s="9">
        <v>182139</v>
      </c>
      <c r="Q29" s="9">
        <v>45500</v>
      </c>
      <c r="R29" s="9">
        <v>9723</v>
      </c>
    </row>
    <row r="30" spans="2:18" ht="15" thickBot="1" x14ac:dyDescent="0.25">
      <c r="B30" s="10"/>
      <c r="C30" s="14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2:18" ht="15.75" thickBot="1" x14ac:dyDescent="0.3">
      <c r="B31" s="23">
        <v>3000</v>
      </c>
      <c r="C31" s="24" t="s">
        <v>19</v>
      </c>
      <c r="D31" s="27"/>
      <c r="E31" s="26">
        <f>SUM(E32:E40)</f>
        <v>177030730</v>
      </c>
      <c r="F31" s="26">
        <f>SUM(F32:F40)</f>
        <v>177030730</v>
      </c>
      <c r="G31" s="26">
        <f t="shared" ref="G31:R31" si="5">SUM(G32:G40)</f>
        <v>44472854</v>
      </c>
      <c r="H31" s="26">
        <f t="shared" si="5"/>
        <v>22583144</v>
      </c>
      <c r="I31" s="26">
        <f t="shared" si="5"/>
        <v>10345981</v>
      </c>
      <c r="J31" s="26">
        <f t="shared" si="5"/>
        <v>11848766</v>
      </c>
      <c r="K31" s="26">
        <f t="shared" si="5"/>
        <v>11127570</v>
      </c>
      <c r="L31" s="26">
        <f t="shared" si="5"/>
        <v>14945646</v>
      </c>
      <c r="M31" s="26">
        <f t="shared" si="5"/>
        <v>13788532</v>
      </c>
      <c r="N31" s="26">
        <f t="shared" si="5"/>
        <v>14277560</v>
      </c>
      <c r="O31" s="26">
        <f t="shared" si="5"/>
        <v>10153936</v>
      </c>
      <c r="P31" s="26">
        <f t="shared" si="5"/>
        <v>17334162</v>
      </c>
      <c r="Q31" s="26">
        <f t="shared" si="5"/>
        <v>4060029</v>
      </c>
      <c r="R31" s="26">
        <f t="shared" si="5"/>
        <v>2092550</v>
      </c>
    </row>
    <row r="32" spans="2:18" ht="15" x14ac:dyDescent="0.25">
      <c r="B32" s="19"/>
      <c r="C32" s="20">
        <v>3100</v>
      </c>
      <c r="D32" s="21" t="s">
        <v>20</v>
      </c>
      <c r="E32" s="35">
        <f>16848514+303635+2057446+1380578+864659+67878+664365+678351+205426</f>
        <v>23070852</v>
      </c>
      <c r="F32" s="35">
        <f t="shared" ref="F32:F40" si="6">SUM(G32:R32)</f>
        <v>23070852</v>
      </c>
      <c r="G32" s="22">
        <v>7850095</v>
      </c>
      <c r="H32" s="22">
        <v>2763605</v>
      </c>
      <c r="I32" s="22">
        <v>2606988</v>
      </c>
      <c r="J32" s="22">
        <v>1600314</v>
      </c>
      <c r="K32" s="22">
        <v>1686746</v>
      </c>
      <c r="L32" s="22">
        <v>1609536</v>
      </c>
      <c r="M32" s="22">
        <v>1596492</v>
      </c>
      <c r="N32" s="22">
        <v>1430165</v>
      </c>
      <c r="O32" s="22">
        <v>977298</v>
      </c>
      <c r="P32" s="22">
        <v>707578</v>
      </c>
      <c r="Q32" s="22">
        <v>192535</v>
      </c>
      <c r="R32" s="22">
        <v>49500</v>
      </c>
    </row>
    <row r="33" spans="2:18" ht="15" x14ac:dyDescent="0.25">
      <c r="B33" s="15"/>
      <c r="C33" s="16">
        <v>3200</v>
      </c>
      <c r="D33" s="17" t="s">
        <v>21</v>
      </c>
      <c r="E33" s="36">
        <f>33300+8000+469100+86500+2149322+31200+1336477</f>
        <v>4113899</v>
      </c>
      <c r="F33" s="36">
        <f t="shared" si="6"/>
        <v>4113899</v>
      </c>
      <c r="G33" s="18">
        <v>227062</v>
      </c>
      <c r="H33" s="18">
        <v>1081590</v>
      </c>
      <c r="I33" s="18">
        <v>193653</v>
      </c>
      <c r="J33" s="18">
        <v>884272</v>
      </c>
      <c r="K33" s="18">
        <v>583773</v>
      </c>
      <c r="L33" s="18">
        <v>91250</v>
      </c>
      <c r="M33" s="18">
        <v>77800</v>
      </c>
      <c r="N33" s="18">
        <v>214399</v>
      </c>
      <c r="O33" s="18">
        <v>448284</v>
      </c>
      <c r="P33" s="18">
        <v>279180</v>
      </c>
      <c r="Q33" s="18">
        <v>25850</v>
      </c>
      <c r="R33" s="18">
        <v>6786</v>
      </c>
    </row>
    <row r="34" spans="2:18" ht="15" x14ac:dyDescent="0.25">
      <c r="B34" s="8"/>
      <c r="C34" s="6">
        <v>3300</v>
      </c>
      <c r="D34" s="7" t="s">
        <v>22</v>
      </c>
      <c r="E34" s="37">
        <v>58098360</v>
      </c>
      <c r="F34" s="35">
        <f t="shared" si="6"/>
        <v>58098360</v>
      </c>
      <c r="G34" s="9">
        <v>18902519</v>
      </c>
      <c r="H34" s="9">
        <v>7587350</v>
      </c>
      <c r="I34" s="9">
        <v>2086460</v>
      </c>
      <c r="J34" s="9">
        <v>1663976</v>
      </c>
      <c r="K34" s="9">
        <v>2582971</v>
      </c>
      <c r="L34" s="9">
        <v>7116054</v>
      </c>
      <c r="M34" s="9">
        <v>7598821</v>
      </c>
      <c r="N34" s="9">
        <v>4651357</v>
      </c>
      <c r="O34" s="9">
        <v>2167090</v>
      </c>
      <c r="P34" s="9">
        <v>1921985</v>
      </c>
      <c r="Q34" s="9">
        <v>1305146</v>
      </c>
      <c r="R34" s="9">
        <v>514631</v>
      </c>
    </row>
    <row r="35" spans="2:18" ht="15" x14ac:dyDescent="0.25">
      <c r="B35" s="15"/>
      <c r="C35" s="16">
        <v>3400</v>
      </c>
      <c r="D35" s="17" t="s">
        <v>23</v>
      </c>
      <c r="E35" s="36">
        <f>948500+63500+5248+8350</f>
        <v>1025598</v>
      </c>
      <c r="F35" s="36">
        <f t="shared" si="6"/>
        <v>1025598</v>
      </c>
      <c r="G35" s="18">
        <v>909800</v>
      </c>
      <c r="H35" s="18">
        <v>22300</v>
      </c>
      <c r="I35" s="18">
        <v>3800</v>
      </c>
      <c r="J35" s="18">
        <v>3898</v>
      </c>
      <c r="K35" s="18">
        <v>19300</v>
      </c>
      <c r="L35" s="18">
        <v>4800</v>
      </c>
      <c r="M35" s="18">
        <v>15800</v>
      </c>
      <c r="N35" s="18">
        <v>4800</v>
      </c>
      <c r="O35" s="18">
        <v>19300</v>
      </c>
      <c r="P35" s="18">
        <v>3800</v>
      </c>
      <c r="Q35" s="18">
        <v>18000</v>
      </c>
      <c r="R35" s="18">
        <v>0</v>
      </c>
    </row>
    <row r="36" spans="2:18" ht="15" x14ac:dyDescent="0.25">
      <c r="B36" s="8"/>
      <c r="C36" s="6">
        <v>3500</v>
      </c>
      <c r="D36" s="7" t="s">
        <v>24</v>
      </c>
      <c r="E36" s="37">
        <f>10463835+889812+2917720+312720+1528727+957190+9548260+528957</f>
        <v>27147221</v>
      </c>
      <c r="F36" s="35">
        <f t="shared" si="6"/>
        <v>27147221</v>
      </c>
      <c r="G36" s="9">
        <v>4749678</v>
      </c>
      <c r="H36" s="9">
        <v>5031707</v>
      </c>
      <c r="I36" s="9">
        <v>1770776</v>
      </c>
      <c r="J36" s="9">
        <v>1529069</v>
      </c>
      <c r="K36" s="9">
        <v>1588399</v>
      </c>
      <c r="L36" s="9">
        <v>2138746</v>
      </c>
      <c r="M36" s="9">
        <v>1426258</v>
      </c>
      <c r="N36" s="9">
        <v>3264205</v>
      </c>
      <c r="O36" s="9">
        <v>2362205</v>
      </c>
      <c r="P36" s="9">
        <v>1378423</v>
      </c>
      <c r="Q36" s="9">
        <v>1171255</v>
      </c>
      <c r="R36" s="9">
        <v>736500</v>
      </c>
    </row>
    <row r="37" spans="2:18" ht="15" x14ac:dyDescent="0.25">
      <c r="B37" s="15"/>
      <c r="C37" s="16">
        <v>3600</v>
      </c>
      <c r="D37" s="17" t="s">
        <v>25</v>
      </c>
      <c r="E37" s="36">
        <f>532258+3244810+88600+96089+35000+94096</f>
        <v>4090853</v>
      </c>
      <c r="F37" s="36">
        <f t="shared" si="6"/>
        <v>4090853</v>
      </c>
      <c r="G37" s="18">
        <v>404163</v>
      </c>
      <c r="H37" s="18">
        <v>522984</v>
      </c>
      <c r="I37" s="18">
        <v>608507</v>
      </c>
      <c r="J37" s="18">
        <v>148173</v>
      </c>
      <c r="K37" s="18">
        <v>534341</v>
      </c>
      <c r="L37" s="18">
        <v>645892</v>
      </c>
      <c r="M37" s="18">
        <v>95473</v>
      </c>
      <c r="N37" s="18">
        <v>318737</v>
      </c>
      <c r="O37" s="18">
        <v>220233</v>
      </c>
      <c r="P37" s="18">
        <v>474780</v>
      </c>
      <c r="Q37" s="18">
        <v>68533</v>
      </c>
      <c r="R37" s="18">
        <v>49037</v>
      </c>
    </row>
    <row r="38" spans="2:18" ht="15" x14ac:dyDescent="0.25">
      <c r="B38" s="8"/>
      <c r="C38" s="6">
        <v>3700</v>
      </c>
      <c r="D38" s="7" t="s">
        <v>26</v>
      </c>
      <c r="E38" s="37">
        <v>27736892</v>
      </c>
      <c r="F38" s="35">
        <f t="shared" si="6"/>
        <v>27736892</v>
      </c>
      <c r="G38" s="9">
        <v>3220137</v>
      </c>
      <c r="H38" s="9">
        <v>3965699</v>
      </c>
      <c r="I38" s="9">
        <v>2177482</v>
      </c>
      <c r="J38" s="9">
        <v>2317069</v>
      </c>
      <c r="K38" s="9">
        <v>2779113</v>
      </c>
      <c r="L38" s="9">
        <v>2303921</v>
      </c>
      <c r="M38" s="9">
        <v>1920948</v>
      </c>
      <c r="N38" s="9">
        <v>3256803</v>
      </c>
      <c r="O38" s="9">
        <v>2160777</v>
      </c>
      <c r="P38" s="9">
        <v>2032936</v>
      </c>
      <c r="Q38" s="9">
        <v>954136</v>
      </c>
      <c r="R38" s="9">
        <v>647871</v>
      </c>
    </row>
    <row r="39" spans="2:18" ht="15" x14ac:dyDescent="0.25">
      <c r="B39" s="15"/>
      <c r="C39" s="16">
        <v>3800</v>
      </c>
      <c r="D39" s="17" t="s">
        <v>27</v>
      </c>
      <c r="E39" s="36">
        <f>761697+6084017+2786346+554660+5886702</f>
        <v>16073422</v>
      </c>
      <c r="F39" s="36">
        <f t="shared" si="6"/>
        <v>16073422</v>
      </c>
      <c r="G39" s="18">
        <v>4276404</v>
      </c>
      <c r="H39" s="18">
        <v>910903</v>
      </c>
      <c r="I39" s="18">
        <v>613033</v>
      </c>
      <c r="J39" s="18">
        <v>988435</v>
      </c>
      <c r="K39" s="18">
        <v>833985</v>
      </c>
      <c r="L39" s="18">
        <v>925526</v>
      </c>
      <c r="M39" s="18">
        <v>727817</v>
      </c>
      <c r="N39" s="18">
        <v>967428</v>
      </c>
      <c r="O39" s="18">
        <v>1658496</v>
      </c>
      <c r="P39" s="18">
        <v>3834020</v>
      </c>
      <c r="Q39" s="18">
        <v>282844</v>
      </c>
      <c r="R39" s="18">
        <v>54531</v>
      </c>
    </row>
    <row r="40" spans="2:18" ht="15" x14ac:dyDescent="0.25">
      <c r="B40" s="8"/>
      <c r="C40" s="6">
        <v>3900</v>
      </c>
      <c r="D40" s="7" t="s">
        <v>28</v>
      </c>
      <c r="E40" s="37">
        <f>5000+362941+15305692</f>
        <v>15673633</v>
      </c>
      <c r="F40" s="35">
        <f t="shared" si="6"/>
        <v>15673633</v>
      </c>
      <c r="G40" s="9">
        <v>3932996</v>
      </c>
      <c r="H40" s="9">
        <v>697006</v>
      </c>
      <c r="I40" s="9">
        <v>285282</v>
      </c>
      <c r="J40" s="9">
        <v>2713560</v>
      </c>
      <c r="K40" s="9">
        <v>518942</v>
      </c>
      <c r="L40" s="9">
        <v>109921</v>
      </c>
      <c r="M40" s="9">
        <v>329123</v>
      </c>
      <c r="N40" s="9">
        <v>169666</v>
      </c>
      <c r="O40" s="9">
        <v>140253</v>
      </c>
      <c r="P40" s="9">
        <v>6701460</v>
      </c>
      <c r="Q40" s="9">
        <v>41730</v>
      </c>
      <c r="R40" s="9">
        <v>33694</v>
      </c>
    </row>
    <row r="41" spans="2:18" ht="15" customHeight="1" thickBot="1" x14ac:dyDescent="0.25">
      <c r="B41" s="10"/>
      <c r="C41" s="14"/>
      <c r="D41" s="1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ht="15.75" thickBot="1" x14ac:dyDescent="0.3">
      <c r="B42" s="23">
        <v>4000</v>
      </c>
      <c r="C42" s="24" t="s">
        <v>29</v>
      </c>
      <c r="D42" s="25"/>
      <c r="E42" s="26">
        <f>SUM(E43:E51)</f>
        <v>0</v>
      </c>
      <c r="F42" s="26">
        <f>SUM(F43:F51)</f>
        <v>0</v>
      </c>
      <c r="G42" s="26">
        <f t="shared" ref="G42:R42" si="7">SUM(G43:G51)</f>
        <v>0</v>
      </c>
      <c r="H42" s="26">
        <f t="shared" si="7"/>
        <v>0</v>
      </c>
      <c r="I42" s="26">
        <f t="shared" si="7"/>
        <v>0</v>
      </c>
      <c r="J42" s="26">
        <f t="shared" si="7"/>
        <v>0</v>
      </c>
      <c r="K42" s="26">
        <f t="shared" si="7"/>
        <v>0</v>
      </c>
      <c r="L42" s="26">
        <f t="shared" si="7"/>
        <v>0</v>
      </c>
      <c r="M42" s="26">
        <f t="shared" si="7"/>
        <v>0</v>
      </c>
      <c r="N42" s="26">
        <f t="shared" si="7"/>
        <v>0</v>
      </c>
      <c r="O42" s="26">
        <f t="shared" si="7"/>
        <v>0</v>
      </c>
      <c r="P42" s="26">
        <f t="shared" si="7"/>
        <v>0</v>
      </c>
      <c r="Q42" s="26">
        <f t="shared" si="7"/>
        <v>0</v>
      </c>
      <c r="R42" s="26">
        <f t="shared" si="7"/>
        <v>0</v>
      </c>
    </row>
    <row r="43" spans="2:18" ht="15" x14ac:dyDescent="0.25">
      <c r="B43" s="19"/>
      <c r="C43" s="20">
        <v>4100</v>
      </c>
      <c r="D43" s="21" t="s">
        <v>30</v>
      </c>
      <c r="E43" s="35">
        <v>0</v>
      </c>
      <c r="F43" s="35">
        <f t="shared" ref="F43:F51" si="8">SUM(G43:R43)</f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</row>
    <row r="44" spans="2:18" ht="15" x14ac:dyDescent="0.25">
      <c r="B44" s="15"/>
      <c r="C44" s="16">
        <v>4200</v>
      </c>
      <c r="D44" s="17" t="s">
        <v>31</v>
      </c>
      <c r="E44" s="36">
        <v>0</v>
      </c>
      <c r="F44" s="36">
        <f t="shared" si="8"/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</row>
    <row r="45" spans="2:18" ht="15" x14ac:dyDescent="0.25">
      <c r="B45" s="8"/>
      <c r="C45" s="6">
        <v>4300</v>
      </c>
      <c r="D45" s="7" t="s">
        <v>32</v>
      </c>
      <c r="E45" s="37">
        <v>0</v>
      </c>
      <c r="F45" s="35">
        <f t="shared" si="8"/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spans="2:18" ht="15" x14ac:dyDescent="0.25">
      <c r="B46" s="15"/>
      <c r="C46" s="16">
        <v>4400</v>
      </c>
      <c r="D46" s="17" t="s">
        <v>33</v>
      </c>
      <c r="E46" s="36">
        <v>0</v>
      </c>
      <c r="F46" s="36">
        <f t="shared" si="8"/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</row>
    <row r="47" spans="2:18" ht="15" x14ac:dyDescent="0.25">
      <c r="B47" s="8"/>
      <c r="C47" s="6">
        <v>4500</v>
      </c>
      <c r="D47" s="7" t="s">
        <v>34</v>
      </c>
      <c r="E47" s="37">
        <v>0</v>
      </c>
      <c r="F47" s="35">
        <f t="shared" si="8"/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2:18" ht="15" x14ac:dyDescent="0.25">
      <c r="B48" s="15"/>
      <c r="C48" s="16">
        <v>4600</v>
      </c>
      <c r="D48" s="17" t="s">
        <v>35</v>
      </c>
      <c r="E48" s="36">
        <v>0</v>
      </c>
      <c r="F48" s="36">
        <f t="shared" si="8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</row>
    <row r="49" spans="2:18" ht="15" x14ac:dyDescent="0.25">
      <c r="B49" s="8"/>
      <c r="C49" s="6">
        <v>4700</v>
      </c>
      <c r="D49" s="7" t="s">
        <v>36</v>
      </c>
      <c r="E49" s="37">
        <v>0</v>
      </c>
      <c r="F49" s="35">
        <f t="shared" si="8"/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2:18" ht="15" x14ac:dyDescent="0.25">
      <c r="B50" s="15"/>
      <c r="C50" s="16">
        <v>4800</v>
      </c>
      <c r="D50" s="17" t="s">
        <v>37</v>
      </c>
      <c r="E50" s="36">
        <v>0</v>
      </c>
      <c r="F50" s="36">
        <f t="shared" si="8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</row>
    <row r="51" spans="2:18" ht="15" x14ac:dyDescent="0.25">
      <c r="B51" s="8"/>
      <c r="C51" s="6">
        <v>4900</v>
      </c>
      <c r="D51" s="7" t="s">
        <v>38</v>
      </c>
      <c r="E51" s="37">
        <v>0</v>
      </c>
      <c r="F51" s="35">
        <f t="shared" si="8"/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2:18" ht="15.75" thickBot="1" x14ac:dyDescent="0.3">
      <c r="B52" s="10"/>
      <c r="C52" s="14"/>
      <c r="D52" s="12"/>
      <c r="E52" s="38"/>
      <c r="F52" s="3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ht="15.75" thickBot="1" x14ac:dyDescent="0.3">
      <c r="B53" s="23">
        <v>5000</v>
      </c>
      <c r="C53" s="24" t="s">
        <v>39</v>
      </c>
      <c r="D53" s="25"/>
      <c r="E53" s="26">
        <f>SUM(E54:E62)</f>
        <v>5003924</v>
      </c>
      <c r="F53" s="26">
        <f>SUM(F54:F62)</f>
        <v>5003924</v>
      </c>
      <c r="G53" s="26">
        <f t="shared" ref="G53:R53" si="9">SUM(G54:G62)</f>
        <v>208000</v>
      </c>
      <c r="H53" s="26">
        <f t="shared" si="9"/>
        <v>60000</v>
      </c>
      <c r="I53" s="26">
        <f t="shared" si="9"/>
        <v>300000</v>
      </c>
      <c r="J53" s="26">
        <f t="shared" si="9"/>
        <v>300000</v>
      </c>
      <c r="K53" s="26">
        <f t="shared" si="9"/>
        <v>2792004</v>
      </c>
      <c r="L53" s="26">
        <f t="shared" si="9"/>
        <v>300000</v>
      </c>
      <c r="M53" s="26">
        <f t="shared" si="9"/>
        <v>300000</v>
      </c>
      <c r="N53" s="26">
        <f t="shared" si="9"/>
        <v>359920</v>
      </c>
      <c r="O53" s="26">
        <f t="shared" si="9"/>
        <v>384000</v>
      </c>
      <c r="P53" s="26">
        <f t="shared" si="9"/>
        <v>0</v>
      </c>
      <c r="Q53" s="26">
        <f t="shared" si="9"/>
        <v>0</v>
      </c>
      <c r="R53" s="26">
        <f t="shared" si="9"/>
        <v>0</v>
      </c>
    </row>
    <row r="54" spans="2:18" ht="15" x14ac:dyDescent="0.25">
      <c r="B54" s="19"/>
      <c r="C54" s="20">
        <v>5100</v>
      </c>
      <c r="D54" s="21" t="s">
        <v>40</v>
      </c>
      <c r="E54" s="35">
        <f>2184000</f>
        <v>2184000</v>
      </c>
      <c r="F54" s="35">
        <f t="shared" ref="F54:F62" si="10">SUM(G54:R54)</f>
        <v>2184000</v>
      </c>
      <c r="G54" s="22">
        <v>0</v>
      </c>
      <c r="H54" s="22">
        <v>0</v>
      </c>
      <c r="I54" s="22">
        <v>300000</v>
      </c>
      <c r="J54" s="22">
        <v>300000</v>
      </c>
      <c r="K54" s="22">
        <v>300000</v>
      </c>
      <c r="L54" s="22">
        <v>300000</v>
      </c>
      <c r="M54" s="22">
        <v>300000</v>
      </c>
      <c r="N54" s="22">
        <v>300000</v>
      </c>
      <c r="O54" s="22">
        <v>384000</v>
      </c>
      <c r="P54" s="22">
        <v>0</v>
      </c>
      <c r="Q54" s="22">
        <v>0</v>
      </c>
      <c r="R54" s="22">
        <v>0</v>
      </c>
    </row>
    <row r="55" spans="2:18" ht="15" x14ac:dyDescent="0.25">
      <c r="B55" s="15"/>
      <c r="C55" s="16">
        <v>5200</v>
      </c>
      <c r="D55" s="17" t="s">
        <v>41</v>
      </c>
      <c r="E55" s="36">
        <v>0</v>
      </c>
      <c r="F55" s="36">
        <f t="shared" si="10"/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</row>
    <row r="56" spans="2:18" ht="15" x14ac:dyDescent="0.25">
      <c r="B56" s="8"/>
      <c r="C56" s="6">
        <v>5300</v>
      </c>
      <c r="D56" s="7" t="s">
        <v>42</v>
      </c>
      <c r="E56" s="37">
        <v>0</v>
      </c>
      <c r="F56" s="35">
        <f t="shared" si="10"/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spans="2:18" ht="15" x14ac:dyDescent="0.25">
      <c r="B57" s="15"/>
      <c r="C57" s="16">
        <v>5400</v>
      </c>
      <c r="D57" s="17" t="s">
        <v>47</v>
      </c>
      <c r="E57" s="36">
        <v>0</v>
      </c>
      <c r="F57" s="36">
        <f t="shared" si="10"/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</row>
    <row r="58" spans="2:18" ht="15" x14ac:dyDescent="0.25">
      <c r="B58" s="8"/>
      <c r="C58" s="6">
        <v>5500</v>
      </c>
      <c r="D58" s="7" t="s">
        <v>43</v>
      </c>
      <c r="E58" s="37">
        <v>0</v>
      </c>
      <c r="F58" s="35">
        <f t="shared" si="10"/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</row>
    <row r="59" spans="2:18" ht="15" x14ac:dyDescent="0.25">
      <c r="B59" s="15"/>
      <c r="C59" s="16">
        <v>5600</v>
      </c>
      <c r="D59" s="17" t="s">
        <v>44</v>
      </c>
      <c r="E59" s="36">
        <v>0</v>
      </c>
      <c r="F59" s="36">
        <f t="shared" si="10"/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</row>
    <row r="60" spans="2:18" ht="15" x14ac:dyDescent="0.25">
      <c r="B60" s="8"/>
      <c r="C60" s="6">
        <v>5700</v>
      </c>
      <c r="D60" s="7" t="s">
        <v>45</v>
      </c>
      <c r="E60" s="37">
        <v>0</v>
      </c>
      <c r="F60" s="35">
        <f t="shared" si="10"/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</row>
    <row r="61" spans="2:18" ht="15" x14ac:dyDescent="0.25">
      <c r="B61" s="15"/>
      <c r="C61" s="16">
        <v>5800</v>
      </c>
      <c r="D61" s="17" t="s">
        <v>46</v>
      </c>
      <c r="E61" s="36">
        <v>208000</v>
      </c>
      <c r="F61" s="36">
        <f t="shared" si="10"/>
        <v>208000</v>
      </c>
      <c r="G61" s="18">
        <v>208000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</row>
    <row r="62" spans="2:18" ht="15" x14ac:dyDescent="0.25">
      <c r="B62" s="8"/>
      <c r="C62" s="6">
        <v>5900</v>
      </c>
      <c r="D62" s="7" t="s">
        <v>48</v>
      </c>
      <c r="E62" s="37">
        <f>54080+179920+2377924</f>
        <v>2611924</v>
      </c>
      <c r="F62" s="35">
        <f t="shared" si="10"/>
        <v>2611924</v>
      </c>
      <c r="G62" s="9">
        <v>0</v>
      </c>
      <c r="H62" s="9">
        <v>60000</v>
      </c>
      <c r="I62" s="9">
        <v>0</v>
      </c>
      <c r="J62" s="9">
        <v>0</v>
      </c>
      <c r="K62" s="9">
        <v>2492004</v>
      </c>
      <c r="L62" s="9">
        <v>0</v>
      </c>
      <c r="M62" s="9">
        <v>0</v>
      </c>
      <c r="N62" s="9">
        <v>59920</v>
      </c>
      <c r="O62" s="9">
        <v>0</v>
      </c>
      <c r="P62" s="9">
        <v>0</v>
      </c>
      <c r="Q62" s="9">
        <v>0</v>
      </c>
      <c r="R62" s="9">
        <v>0</v>
      </c>
    </row>
    <row r="63" spans="2:18" ht="15" customHeight="1" thickBot="1" x14ac:dyDescent="0.3">
      <c r="B63" s="28"/>
      <c r="C63" s="29"/>
      <c r="D63" s="30"/>
      <c r="E63" s="39"/>
      <c r="F63" s="3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2:18" ht="15.75" thickBot="1" x14ac:dyDescent="0.3">
      <c r="B64" s="23">
        <v>6000</v>
      </c>
      <c r="C64" s="24" t="s">
        <v>50</v>
      </c>
      <c r="D64" s="25"/>
      <c r="E64" s="26">
        <f>SUM(E65:E67)</f>
        <v>4729900</v>
      </c>
      <c r="F64" s="26">
        <f>SUM(F65:F67)</f>
        <v>4729900</v>
      </c>
      <c r="G64" s="26">
        <f t="shared" ref="G64:R64" si="11">SUM(G65:G67)</f>
        <v>4729900</v>
      </c>
      <c r="H64" s="26">
        <f t="shared" si="11"/>
        <v>0</v>
      </c>
      <c r="I64" s="26">
        <f t="shared" si="11"/>
        <v>0</v>
      </c>
      <c r="J64" s="26">
        <f t="shared" si="11"/>
        <v>0</v>
      </c>
      <c r="K64" s="26">
        <f t="shared" si="11"/>
        <v>0</v>
      </c>
      <c r="L64" s="26">
        <f t="shared" si="11"/>
        <v>0</v>
      </c>
      <c r="M64" s="26">
        <f t="shared" si="11"/>
        <v>0</v>
      </c>
      <c r="N64" s="26">
        <f t="shared" si="11"/>
        <v>0</v>
      </c>
      <c r="O64" s="26">
        <f t="shared" si="11"/>
        <v>0</v>
      </c>
      <c r="P64" s="26">
        <f t="shared" si="11"/>
        <v>0</v>
      </c>
      <c r="Q64" s="26">
        <f t="shared" si="11"/>
        <v>0</v>
      </c>
      <c r="R64" s="26">
        <f t="shared" si="11"/>
        <v>0</v>
      </c>
    </row>
    <row r="65" spans="2:18" ht="15" x14ac:dyDescent="0.25">
      <c r="B65" s="19"/>
      <c r="C65" s="20">
        <v>6100</v>
      </c>
      <c r="D65" s="21" t="s">
        <v>51</v>
      </c>
      <c r="E65" s="35">
        <v>4729900</v>
      </c>
      <c r="F65" s="35">
        <f>SUM(G65:R65)</f>
        <v>4729900</v>
      </c>
      <c r="G65" s="22">
        <v>4729900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2:18" ht="15" x14ac:dyDescent="0.25">
      <c r="B66" s="15"/>
      <c r="C66" s="16">
        <v>6200</v>
      </c>
      <c r="D66" s="17" t="s">
        <v>52</v>
      </c>
      <c r="E66" s="36">
        <v>0</v>
      </c>
      <c r="F66" s="36">
        <f>SUM(G66:R66)</f>
        <v>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ht="15.75" thickBot="1" x14ac:dyDescent="0.3">
      <c r="B67" s="10"/>
      <c r="C67" s="11">
        <v>6300</v>
      </c>
      <c r="D67" s="12" t="s">
        <v>53</v>
      </c>
      <c r="E67" s="38">
        <v>0</v>
      </c>
      <c r="F67" s="40">
        <f>SUM(G67:R67)</f>
        <v>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</sheetData>
  <mergeCells count="5">
    <mergeCell ref="B2:R2"/>
    <mergeCell ref="B3:E3"/>
    <mergeCell ref="B4:R4"/>
    <mergeCell ref="C7:D7"/>
    <mergeCell ref="C9:D9"/>
  </mergeCells>
  <pageMargins left="0.7" right="0.7" top="0.75" bottom="0.75" header="0.3" footer="0.3"/>
  <pageSetup scale="47" orientation="portrait" horizontalDpi="300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COG Modif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2016-08-25T00:44:59Z</dcterms:created>
  <dcterms:modified xsi:type="dcterms:W3CDTF">2017-01-18T14:53:25Z</dcterms:modified>
</cp:coreProperties>
</file>